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55" windowWidth="8850" windowHeight="1755" tabRatio="914" activeTab="0"/>
  </bookViews>
  <sheets>
    <sheet name="NEW FORMAT" sheetId="1" r:id="rId1"/>
    <sheet name="Intt Paid.payableHP" sheetId="2" state="hidden" r:id="rId2"/>
    <sheet name="Interest Payable PlantLoan" sheetId="3" state="hidden" r:id="rId3"/>
    <sheet name="Principal" sheetId="4" state="hidden" r:id="rId4"/>
    <sheet name="Interest Payable" sheetId="5" state="hidden" r:id="rId5"/>
    <sheet name="plantation" sheetId="6" state="hidden" r:id="rId6"/>
    <sheet name="Interestpaid, Payable " sheetId="7" state="hidden" r:id="rId7"/>
  </sheets>
  <externalReferences>
    <externalReference r:id="rId10"/>
    <externalReference r:id="rId11"/>
    <externalReference r:id="rId12"/>
  </externalReferences>
  <definedNames>
    <definedName name="\D">#REF!</definedName>
    <definedName name="A">#REF!</definedName>
    <definedName name="H">#REF!</definedName>
    <definedName name="name">'[3]sch  to bs'!#REF!</definedName>
    <definedName name="Previous">'[3]sch to P&amp;L'!#REF!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<sst xmlns="http://schemas.openxmlformats.org/spreadsheetml/2006/main" count="586" uniqueCount="300">
  <si>
    <t>Other Income</t>
  </si>
  <si>
    <t>Interest</t>
  </si>
  <si>
    <t>Total</t>
  </si>
  <si>
    <t>Capital Employed</t>
  </si>
  <si>
    <t>(Segment Assets - Segment Liabilities)</t>
  </si>
  <si>
    <t>Particulars</t>
  </si>
  <si>
    <t>Audited</t>
  </si>
  <si>
    <t>Unaudited</t>
  </si>
  <si>
    <t>Chemicals</t>
  </si>
  <si>
    <t>Bulk Drugs</t>
  </si>
  <si>
    <t>Borkatonee</t>
  </si>
  <si>
    <t>Gorunga</t>
  </si>
  <si>
    <t>Dooria</t>
  </si>
  <si>
    <t>Arun</t>
  </si>
  <si>
    <t>Dherai</t>
  </si>
  <si>
    <t>Dullabcherra</t>
  </si>
  <si>
    <t>Garden</t>
  </si>
  <si>
    <t>Paid</t>
  </si>
  <si>
    <t>31.03.2004</t>
  </si>
  <si>
    <t>2.</t>
  </si>
  <si>
    <t>1.</t>
  </si>
  <si>
    <t>3.</t>
  </si>
  <si>
    <t>5.</t>
  </si>
  <si>
    <t xml:space="preserve"> </t>
  </si>
  <si>
    <t>No.</t>
  </si>
  <si>
    <t>8.</t>
  </si>
  <si>
    <t>Gardenwise Liability Statement for Hire Purchase Loan from Tea Board as on 31.03.2004 [A/c Code 1411]</t>
  </si>
  <si>
    <t>Agreement</t>
  </si>
  <si>
    <t>Particulars of Machinery</t>
  </si>
  <si>
    <t>Cost as on</t>
  </si>
  <si>
    <t>Additions</t>
  </si>
  <si>
    <t>Paid upto</t>
  </si>
  <si>
    <t>Balance Payable</t>
  </si>
  <si>
    <t>Paid during</t>
  </si>
  <si>
    <t>Balance as on</t>
  </si>
  <si>
    <t>31.03.2003</t>
  </si>
  <si>
    <t>during the year</t>
  </si>
  <si>
    <t>Cost</t>
  </si>
  <si>
    <t>as on 01.04.2003</t>
  </si>
  <si>
    <t>the year</t>
  </si>
  <si>
    <t>BORKATONEE T.E</t>
  </si>
  <si>
    <t>I (GAU)</t>
  </si>
  <si>
    <t>Cost of Irrigation Pump</t>
  </si>
  <si>
    <t>20.01.1995</t>
  </si>
  <si>
    <t>Sets with pipe fittings</t>
  </si>
  <si>
    <t>GORUNGA T.E</t>
  </si>
  <si>
    <t>I(GAU)</t>
  </si>
  <si>
    <t>Sets with Pipes &amp;</t>
  </si>
  <si>
    <t>Fittings</t>
  </si>
  <si>
    <t>II(GAU)</t>
  </si>
  <si>
    <t>Cost of 320 KVA</t>
  </si>
  <si>
    <t>28.03.1996</t>
  </si>
  <si>
    <t>Gen Set</t>
  </si>
  <si>
    <t>III(GAU)</t>
  </si>
  <si>
    <t>Cost of 2 Nos.Fibre</t>
  </si>
  <si>
    <t>16.07.1997</t>
  </si>
  <si>
    <t>Extractors and 2 Nos</t>
  </si>
  <si>
    <t>Mono rail with</t>
  </si>
  <si>
    <t>accessories</t>
  </si>
  <si>
    <t xml:space="preserve">Total :: </t>
  </si>
  <si>
    <t>DOORIA T.E</t>
  </si>
  <si>
    <t xml:space="preserve"> I(GAU)</t>
  </si>
  <si>
    <t>Cost of 1 No.SCM</t>
  </si>
  <si>
    <t>10.11.1994</t>
  </si>
  <si>
    <t>Heater</t>
  </si>
  <si>
    <t>Cost of Irrigation Sets</t>
  </si>
  <si>
    <t>with pipe fittings</t>
  </si>
  <si>
    <t>Cost of 1 No.Triplex CTC</t>
  </si>
  <si>
    <t>18.02.1997</t>
  </si>
  <si>
    <t>Machine</t>
  </si>
  <si>
    <t>ARUN T.E</t>
  </si>
  <si>
    <t>Cost of 1 No.Cliper</t>
  </si>
  <si>
    <t>20.03.1997</t>
  </si>
  <si>
    <t>Lathe Machine</t>
  </si>
  <si>
    <t>Total as on</t>
  </si>
  <si>
    <t>DULLABCHERRA T.E</t>
  </si>
  <si>
    <t>Cost of Irrigation sets</t>
  </si>
  <si>
    <t>with Pipes &amp; Fittings</t>
  </si>
  <si>
    <t>Cost of 1 No. Sholla</t>
  </si>
  <si>
    <t>20.01.1997</t>
  </si>
  <si>
    <t>Cellular Multitubler</t>
  </si>
  <si>
    <t>Cost of 6 Nos.Conveyor</t>
  </si>
  <si>
    <t>Belt and 2 Nos.Fibre</t>
  </si>
  <si>
    <t>Extractor</t>
  </si>
  <si>
    <t xml:space="preserve">Grand Total :: </t>
  </si>
  <si>
    <t>Statement of Interest Payable Accured But Not Due on Hire Purchase with Tea Board as on 31.09.2004[A/c Code 1446]</t>
  </si>
  <si>
    <t>Balance as on as on 31.03.2004</t>
  </si>
  <si>
    <t>Due Date</t>
  </si>
  <si>
    <t>Date of Payment</t>
  </si>
  <si>
    <t>Principal Amount Paid During the Year</t>
  </si>
  <si>
    <t>Outstanding Principal Principal as on 30.09.2004</t>
  </si>
  <si>
    <t>Rate of Interest</t>
  </si>
  <si>
    <t>Period for which Interest is Payable</t>
  </si>
  <si>
    <t>No. of Days</t>
  </si>
  <si>
    <t>Amount of Interest Payable</t>
  </si>
  <si>
    <t>Date</t>
  </si>
  <si>
    <t>I</t>
  </si>
  <si>
    <t>21.02.2005</t>
  </si>
  <si>
    <t>01.04.2004 TO 30.09.2004</t>
  </si>
  <si>
    <t>II</t>
  </si>
  <si>
    <t>29.03.2005</t>
  </si>
  <si>
    <t>III</t>
  </si>
  <si>
    <t>01.09.2004</t>
  </si>
  <si>
    <t>12.01.2005</t>
  </si>
  <si>
    <t>01.09.2004 TO 30.09.2004</t>
  </si>
  <si>
    <t>29.05.2004</t>
  </si>
  <si>
    <t>23.05.2004</t>
  </si>
  <si>
    <t>30.05.2004 TO 30.09.2004</t>
  </si>
  <si>
    <t>16.09.2004</t>
  </si>
  <si>
    <t>30.04.2004</t>
  </si>
  <si>
    <t>01.05.2004 TO 30.09.2004</t>
  </si>
  <si>
    <t>09.06.2004</t>
  </si>
  <si>
    <t>07.06.2004</t>
  </si>
  <si>
    <t>10.06.2003 to 30.09.2004</t>
  </si>
  <si>
    <t>16.07.1996</t>
  </si>
  <si>
    <t>02.11.2004</t>
  </si>
  <si>
    <t>Statement of Interest Payable/ Paid Accured But Not Due on Tea Plantations Development Loan with Tea Board as on 31.12.2004 [A/c Code 1446]</t>
  </si>
  <si>
    <t>Outstanding Principal Principal as on 31.03.2004</t>
  </si>
  <si>
    <t>Principal  Repaid During The Period</t>
  </si>
  <si>
    <t>Outstanding Balance As On 31.12.04</t>
  </si>
  <si>
    <t xml:space="preserve"> Interest Paid </t>
  </si>
  <si>
    <t>Additional Interestpaid relating to previous year</t>
  </si>
  <si>
    <t>Balance Interest as on 31.12.04  payable</t>
  </si>
  <si>
    <t>Date of  payment</t>
  </si>
  <si>
    <t>01.04.04 TO 31.12.04</t>
  </si>
  <si>
    <t>10.06.04</t>
  </si>
  <si>
    <t>19.08.04</t>
  </si>
  <si>
    <t>Tea Plantations Development Scheme</t>
  </si>
  <si>
    <t>Statement of Interest Payable Accured But Not Due on Hire Purchase with Tea Board as on 31.12.2004 [A/c Code 1446]</t>
  </si>
  <si>
    <t>01.04.2004 TO 31.12.2004</t>
  </si>
  <si>
    <t>27.08.04</t>
  </si>
  <si>
    <t>22.05.04</t>
  </si>
  <si>
    <t>9.09.04</t>
  </si>
  <si>
    <t>26.04.04</t>
  </si>
  <si>
    <t>07.06.04</t>
  </si>
  <si>
    <t>29.10.04</t>
  </si>
  <si>
    <t>31.03.2005</t>
  </si>
  <si>
    <t>6.</t>
  </si>
  <si>
    <t>7.</t>
  </si>
  <si>
    <t>Statement of Interest Payable Accured But Not Due on Hire Purchase with Tea Board as on 31.03.2005[A/c Code 1446]</t>
  </si>
  <si>
    <t>Outstanding Principal Principal as on 31.03.2005</t>
  </si>
  <si>
    <t>23.03.2005</t>
  </si>
  <si>
    <t>30.03.2005 to 31.03.2005</t>
  </si>
  <si>
    <t>27.08.2004</t>
  </si>
  <si>
    <t>02.09.2004 to 31.03.2005</t>
  </si>
  <si>
    <t>22.05.2004</t>
  </si>
  <si>
    <t>30.05.2004 to 31.03.2005</t>
  </si>
  <si>
    <t>09.09.2004</t>
  </si>
  <si>
    <t>26.04.2004</t>
  </si>
  <si>
    <t>29.10.2004</t>
  </si>
  <si>
    <t xml:space="preserve">Interest </t>
  </si>
  <si>
    <t>Arrear</t>
  </si>
  <si>
    <t>21.02.2004</t>
  </si>
  <si>
    <t>15.02.2005</t>
  </si>
  <si>
    <t>07.01.2005</t>
  </si>
  <si>
    <t>17.09.2003 to 31.03.2004</t>
  </si>
  <si>
    <t>22.04.2003 to 31.03.2004</t>
  </si>
  <si>
    <t>10.06.2003 to 31.03.2004</t>
  </si>
  <si>
    <t>03.11.2003 to 31.03.2004</t>
  </si>
  <si>
    <t>Statement of Interest Payable Accured But Not Due on Tea Plantations Development Loan from Tea Board as on 31.03.2005 [A/c Code 1446]</t>
  </si>
  <si>
    <t>IV</t>
  </si>
  <si>
    <t>15.02.2000</t>
  </si>
  <si>
    <t>V</t>
  </si>
  <si>
    <t>19.02.2003</t>
  </si>
  <si>
    <t>19.06.2004</t>
  </si>
  <si>
    <t>10.06.2004</t>
  </si>
  <si>
    <t>19.06.2004 to31.03.2005</t>
  </si>
  <si>
    <t>17.03.2003</t>
  </si>
  <si>
    <t>26.08.2004</t>
  </si>
  <si>
    <t>19.08.2004</t>
  </si>
  <si>
    <t>27.08.2004 to 31.03.2005</t>
  </si>
  <si>
    <t>09.09.2002</t>
  </si>
  <si>
    <t>22.02.2005 to 31.03.2005</t>
  </si>
  <si>
    <t>09.02.2000</t>
  </si>
  <si>
    <t>KOTHARI PHYTOCHEMICALS &amp; INDUSTRIES LIMITED</t>
  </si>
  <si>
    <t>4.</t>
  </si>
  <si>
    <t>Other expenditure</t>
  </si>
  <si>
    <t>Tax expense</t>
  </si>
  <si>
    <t>9.</t>
  </si>
  <si>
    <t>10.</t>
  </si>
  <si>
    <t>11.</t>
  </si>
  <si>
    <t>12.</t>
  </si>
  <si>
    <t>13.</t>
  </si>
  <si>
    <t>14.</t>
  </si>
  <si>
    <t>15.</t>
  </si>
  <si>
    <t>-</t>
  </si>
  <si>
    <t>Notes</t>
  </si>
  <si>
    <t>Place</t>
  </si>
  <si>
    <t>Kolkata</t>
  </si>
  <si>
    <t>Segment Revenue</t>
  </si>
  <si>
    <t>be disclosed under this head)</t>
  </si>
  <si>
    <t>Less:  Inter Segment Revenue</t>
  </si>
  <si>
    <t>Unallocated</t>
  </si>
  <si>
    <t xml:space="preserve">Less: </t>
  </si>
  <si>
    <t>i)</t>
  </si>
  <si>
    <t>ii)</t>
  </si>
  <si>
    <t>Other Un-allocable Expenditure net off</t>
  </si>
  <si>
    <t>unallocable income</t>
  </si>
  <si>
    <t>(a)</t>
  </si>
  <si>
    <t>(b)</t>
  </si>
  <si>
    <t>Exceptional Items</t>
  </si>
  <si>
    <t>Extraordinary Item (net of tax</t>
  </si>
  <si>
    <t>Other Operating Income</t>
  </si>
  <si>
    <t>3</t>
  </si>
  <si>
    <t>Paid - up equity share capital</t>
  </si>
  <si>
    <t>balance sheet of previous accounting year</t>
  </si>
  <si>
    <t>- Number of shares</t>
  </si>
  <si>
    <t>Pledged / Encumbered</t>
  </si>
  <si>
    <t>- Percentage of shares (as a % of the total</t>
  </si>
  <si>
    <t xml:space="preserve">  shareholding of promoter and promoter group)</t>
  </si>
  <si>
    <t>Non - encumbered</t>
  </si>
  <si>
    <t>100 %</t>
  </si>
  <si>
    <t>Net Sales / Income from Operations</t>
  </si>
  <si>
    <t xml:space="preserve">(c) </t>
  </si>
  <si>
    <t>Income from operations</t>
  </si>
  <si>
    <t>(Net of excise duty)</t>
  </si>
  <si>
    <t>Total income from operations (net)</t>
  </si>
  <si>
    <t>Expenses</t>
  </si>
  <si>
    <t>Cost of materials consumed</t>
  </si>
  <si>
    <t>Changes in inventories of finished goods,</t>
  </si>
  <si>
    <t>work - in - progress and stock - in - trade</t>
  </si>
  <si>
    <t>Employee benefits expense</t>
  </si>
  <si>
    <t>Depreciation and amortisation expense</t>
  </si>
  <si>
    <t>Total expenses</t>
  </si>
  <si>
    <t>finance costs and exceptional items (3+4)</t>
  </si>
  <si>
    <t>Finance costs</t>
  </si>
  <si>
    <t>Net Sales / Income from operations</t>
  </si>
  <si>
    <t>(d)</t>
  </si>
  <si>
    <t>(e)</t>
  </si>
  <si>
    <t>(f)</t>
  </si>
  <si>
    <t>Power and fuel</t>
  </si>
  <si>
    <t>(g)</t>
  </si>
  <si>
    <t>finance costs &amp; exceptional items (1-2)</t>
  </si>
  <si>
    <t>costs but before exceptional items (5-6)</t>
  </si>
  <si>
    <t>activities before tax (7+8)</t>
  </si>
  <si>
    <t>Earnings per share (before extraordinary items)</t>
  </si>
  <si>
    <t>Basic</t>
  </si>
  <si>
    <t>Diluted</t>
  </si>
  <si>
    <t>A.</t>
  </si>
  <si>
    <t>Number of shares</t>
  </si>
  <si>
    <t>Percentage of shareholding</t>
  </si>
  <si>
    <t>Public shareholdings</t>
  </si>
  <si>
    <t>1</t>
  </si>
  <si>
    <t>PARTICULARS OF SHAREHOLDING</t>
  </si>
  <si>
    <t>INVESTOR COMPLAINTS</t>
  </si>
  <si>
    <t>PARTICULARS</t>
  </si>
  <si>
    <t>Pending at the beginning of the quarter</t>
  </si>
  <si>
    <t>Received during the quarter</t>
  </si>
  <si>
    <t>Remaining unresolved at the end of the quarter</t>
  </si>
  <si>
    <t>Earnings per share (after extraordinary items)</t>
  </si>
  <si>
    <t>Nil</t>
  </si>
  <si>
    <t>Promoters and promoter group shareholding</t>
  </si>
  <si>
    <t>(net sale / income from each segment should</t>
  </si>
  <si>
    <r>
      <t xml:space="preserve">( </t>
    </r>
    <r>
      <rPr>
        <sz val="11"/>
        <rFont val="Rupee Foradian Standard Cool"/>
        <family val="2"/>
      </rPr>
      <t>₹</t>
    </r>
    <r>
      <rPr>
        <sz val="11"/>
        <rFont val="Arial"/>
        <family val="2"/>
      </rPr>
      <t xml:space="preserve"> in lacs )</t>
    </r>
  </si>
  <si>
    <t xml:space="preserve">                                                  KOTHARI PHYTOCHEMICALS &amp; INDUSTRIES LIMITED</t>
  </si>
  <si>
    <t>Profit / (Loss) from ordinary activities before</t>
  </si>
  <si>
    <t>Net Profit / (Loss) for the period (11-12)</t>
  </si>
  <si>
    <r>
      <t xml:space="preserve">expense </t>
    </r>
    <r>
      <rPr>
        <sz val="10"/>
        <rFont val="Rupee Foradian Standard Cool"/>
        <family val="2"/>
      </rPr>
      <t>₹</t>
    </r>
    <r>
      <rPr>
        <sz val="10"/>
        <rFont val="Arial"/>
        <family val="0"/>
      </rPr>
      <t xml:space="preserve"> NIL)</t>
    </r>
  </si>
  <si>
    <r>
      <t xml:space="preserve">(Face Value of </t>
    </r>
    <r>
      <rPr>
        <sz val="10"/>
        <rFont val="Rupee Foradian Standard Cool"/>
        <family val="2"/>
      </rPr>
      <t>₹</t>
    </r>
    <r>
      <rPr>
        <sz val="10"/>
        <rFont val="Arial"/>
        <family val="2"/>
      </rPr>
      <t xml:space="preserve"> 10/- each)</t>
    </r>
  </si>
  <si>
    <r>
      <t xml:space="preserve">(of </t>
    </r>
    <r>
      <rPr>
        <b/>
        <sz val="10"/>
        <rFont val="Rupee Foradian Standard Cool"/>
        <family val="2"/>
      </rPr>
      <t>₹</t>
    </r>
    <r>
      <rPr>
        <b/>
        <sz val="10"/>
        <rFont val="Arial"/>
        <family val="2"/>
      </rPr>
      <t xml:space="preserve"> 10/- each) (not annualised)</t>
    </r>
  </si>
  <si>
    <t>(Profit / (Loss) before tax and interest from each segment)</t>
  </si>
  <si>
    <t>Segment Results</t>
  </si>
  <si>
    <t>Total Profit / (Loss) Before Tax</t>
  </si>
  <si>
    <t xml:space="preserve">  share capital of the Company)</t>
  </si>
  <si>
    <t>B.</t>
  </si>
  <si>
    <t>73.34 %</t>
  </si>
  <si>
    <t>Quarter Ended on</t>
  </si>
  <si>
    <t>Year Ended on</t>
  </si>
  <si>
    <t>activities after tax (9-10)</t>
  </si>
  <si>
    <t>16. i</t>
  </si>
  <si>
    <t>16. ii</t>
  </si>
  <si>
    <t>Disposed off during the quarter</t>
  </si>
  <si>
    <t>Profit / (Loss) from operations before other income,</t>
  </si>
  <si>
    <t xml:space="preserve">Profit / (Loss) from ordinary activities after finance </t>
  </si>
  <si>
    <t>Profit / (Loss) from ordinary</t>
  </si>
  <si>
    <t>Net Profit / (Loss) from ordinary</t>
  </si>
  <si>
    <t>Reserves excluding Revaluation Reserve as per</t>
  </si>
  <si>
    <t>Trading</t>
  </si>
  <si>
    <t xml:space="preserve">(d) </t>
  </si>
  <si>
    <t>Purchases of traded goods</t>
  </si>
  <si>
    <t>31.03.2014</t>
  </si>
  <si>
    <t xml:space="preserve">                                                          Unaudited Financial Results for the Quarter Ended on 30th June, 2014</t>
  </si>
  <si>
    <t>30.06.2014</t>
  </si>
  <si>
    <t>30.06.2013</t>
  </si>
  <si>
    <t>Quarter ended 30/06/2014</t>
  </si>
  <si>
    <t>Unaudited Segmentwise Revenue, Results and Capital Employed for the Quarter Ended on 30th June, 2014</t>
  </si>
  <si>
    <t>12th August 2014</t>
  </si>
  <si>
    <t>Regd. Office : C - 4, Gillander House, 8 Netaji Subhas Road, Kolkata - 700 001</t>
  </si>
  <si>
    <t>Phone : 2230 - 2331 (6 lines), Fax No. 2242 - 7286, E.mail : hokothari@yahoo.com</t>
  </si>
  <si>
    <t>Website : www.kothariphyto.com, CIN : L15491WB1897PLC001365</t>
  </si>
  <si>
    <t>The above Unaudited Financial Results for the Quarter ended 30th June, 2014 have been reviewed by the Audit Committee and</t>
  </si>
  <si>
    <t>approved by the Board of Directors of the Company in their respective meetings held on 12th August, 2014.</t>
  </si>
  <si>
    <t>Limited Review of the Unaudited Financial Results for the quarter ended 30th June, 2014 has been carried out by the Statutory</t>
  </si>
  <si>
    <t>Auditors of the Company.</t>
  </si>
  <si>
    <t xml:space="preserve">                                                                           Regd. Office : C - 4, Gillander House, 8 Netaji Subhas Road, Kolkata - 700 001</t>
  </si>
  <si>
    <t xml:space="preserve">                                                                        Phone : 2230 - 2331 (6 lines), Fax No. 2242 - 7286, E.mail : hokothari@yahoo.com</t>
  </si>
  <si>
    <t xml:space="preserve">                                                                                   Website : www.kothariphyto.com, CIN : L15491WB1897PLC001365</t>
  </si>
  <si>
    <t>Previous period's figures have been regrouped and rearranged wherever necessary.</t>
  </si>
  <si>
    <t>A. K. KOTHARI</t>
  </si>
  <si>
    <t>Chairman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</si>
</sst>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_);_(* \(#,##0.00\);_(* &quot;-&quot;_);_(@_)"/>
    <numFmt numFmtId="174" formatCode="0_);\(0\)"/>
    <numFmt numFmtId="175" formatCode="_(* #,##0.000_);_(* \(#,##0.000\);_(* &quot;-&quot;???_);_(@_)"/>
    <numFmt numFmtId="176" formatCode="_(* #,##0.00_);_(* \(#,##0.00\);_(* &quot;-&quot;???_);_(@_)"/>
    <numFmt numFmtId="177" formatCode="_(* #,##0.0_);_(* \(#,##0.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_);_(* \(#,##0.0\);_(* &quot;-&quot;_);_(@_)"/>
    <numFmt numFmtId="181" formatCode="[$-409]d/mmm/yy;@"/>
    <numFmt numFmtId="182" formatCode="0.00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_(* #,##0.00000000_);_(* \(#,##0.00000000\);_(* &quot;-&quot;??_);_(@_)"/>
    <numFmt numFmtId="187" formatCode="_(* #,##0.00000_);_(* \(#,##0.00000\);_(* &quot;-&quot;?????_);_(@_)"/>
    <numFmt numFmtId="188" formatCode="0.0"/>
  </numFmts>
  <fonts count="8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0"/>
      <name val="Arial"/>
      <family val="2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u val="single"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7"/>
      <name val="Arial"/>
      <family val="0"/>
    </font>
    <font>
      <sz val="11"/>
      <color indexed="17"/>
      <name val="Arial"/>
      <family val="2"/>
    </font>
    <font>
      <b/>
      <sz val="10"/>
      <color indexed="17"/>
      <name val="Arial"/>
      <family val="2"/>
    </font>
    <font>
      <sz val="11"/>
      <name val="Rupee Foradian Standard Cool"/>
      <family val="2"/>
    </font>
    <font>
      <b/>
      <sz val="10"/>
      <name val="Rupee Foradian Standard Cool"/>
      <family val="2"/>
    </font>
    <font>
      <sz val="10"/>
      <name val="Rupee Foradian Standard Cool"/>
      <family val="2"/>
    </font>
    <font>
      <sz val="11"/>
      <color indexed="8"/>
      <name val="Calibri"/>
      <family val="2"/>
    </font>
    <font>
      <sz val="10"/>
      <color indexed="8"/>
      <name val="Book Antiqua"/>
      <family val="2"/>
    </font>
    <font>
      <sz val="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sz val="5"/>
      <name val="Arial"/>
      <family val="2"/>
    </font>
    <font>
      <sz val="10"/>
      <color indexed="56"/>
      <name val="Arial"/>
      <family val="2"/>
    </font>
    <font>
      <sz val="12"/>
      <name val="Arial Black"/>
      <family val="2"/>
    </font>
    <font>
      <b/>
      <sz val="5"/>
      <name val="Arial"/>
      <family val="2"/>
    </font>
    <font>
      <sz val="2"/>
      <color indexed="10"/>
      <name val="Arial"/>
      <family val="2"/>
    </font>
    <font>
      <b/>
      <sz val="4"/>
      <name val="Arial"/>
      <family val="2"/>
    </font>
    <font>
      <sz val="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2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sz val="2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4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4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43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43" fontId="5" fillId="0" borderId="12" xfId="0" applyNumberFormat="1" applyFont="1" applyBorder="1" applyAlignment="1">
      <alignment/>
    </xf>
    <xf numFmtId="43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43" fontId="4" fillId="0" borderId="15" xfId="0" applyNumberFormat="1" applyFont="1" applyBorder="1" applyAlignment="1">
      <alignment/>
    </xf>
    <xf numFmtId="43" fontId="4" fillId="0" borderId="16" xfId="0" applyNumberFormat="1" applyFont="1" applyBorder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43" fontId="5" fillId="0" borderId="18" xfId="0" applyNumberFormat="1" applyFont="1" applyBorder="1" applyAlignment="1">
      <alignment/>
    </xf>
    <xf numFmtId="43" fontId="5" fillId="0" borderId="19" xfId="0" applyNumberFormat="1" applyFont="1" applyBorder="1" applyAlignment="1">
      <alignment/>
    </xf>
    <xf numFmtId="43" fontId="4" fillId="0" borderId="20" xfId="0" applyNumberFormat="1" applyFont="1" applyBorder="1" applyAlignment="1">
      <alignment/>
    </xf>
    <xf numFmtId="43" fontId="5" fillId="0" borderId="20" xfId="0" applyNumberFormat="1" applyFont="1" applyBorder="1" applyAlignment="1">
      <alignment/>
    </xf>
    <xf numFmtId="43" fontId="5" fillId="0" borderId="21" xfId="0" applyNumberFormat="1" applyFont="1" applyBorder="1" applyAlignment="1">
      <alignment/>
    </xf>
    <xf numFmtId="43" fontId="4" fillId="0" borderId="22" xfId="0" applyNumberFormat="1" applyFont="1" applyBorder="1" applyAlignment="1">
      <alignment/>
    </xf>
    <xf numFmtId="43" fontId="4" fillId="0" borderId="23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0" xfId="0" applyNumberFormat="1" applyFont="1" applyBorder="1" applyAlignment="1">
      <alignment/>
    </xf>
    <xf numFmtId="43" fontId="4" fillId="0" borderId="24" xfId="0" applyNumberFormat="1" applyFont="1" applyBorder="1" applyAlignment="1">
      <alignment/>
    </xf>
    <xf numFmtId="0" fontId="5" fillId="0" borderId="25" xfId="0" applyFont="1" applyBorder="1" applyAlignment="1">
      <alignment/>
    </xf>
    <xf numFmtId="43" fontId="5" fillId="0" borderId="25" xfId="0" applyNumberFormat="1" applyFont="1" applyBorder="1" applyAlignment="1">
      <alignment/>
    </xf>
    <xf numFmtId="43" fontId="5" fillId="0" borderId="26" xfId="0" applyNumberFormat="1" applyFont="1" applyBorder="1" applyAlignment="1">
      <alignment/>
    </xf>
    <xf numFmtId="43" fontId="4" fillId="0" borderId="27" xfId="0" applyNumberFormat="1" applyFont="1" applyBorder="1" applyAlignment="1">
      <alignment/>
    </xf>
    <xf numFmtId="0" fontId="5" fillId="0" borderId="28" xfId="0" applyFont="1" applyBorder="1" applyAlignment="1">
      <alignment/>
    </xf>
    <xf numFmtId="43" fontId="5" fillId="0" borderId="28" xfId="0" applyNumberFormat="1" applyFont="1" applyBorder="1" applyAlignment="1">
      <alignment/>
    </xf>
    <xf numFmtId="43" fontId="4" fillId="0" borderId="29" xfId="0" applyNumberFormat="1" applyFont="1" applyBorder="1" applyAlignment="1">
      <alignment/>
    </xf>
    <xf numFmtId="43" fontId="19" fillId="0" borderId="0" xfId="0" applyNumberFormat="1" applyFont="1" applyAlignment="1">
      <alignment/>
    </xf>
    <xf numFmtId="43" fontId="5" fillId="0" borderId="30" xfId="0" applyNumberFormat="1" applyFont="1" applyBorder="1" applyAlignment="1">
      <alignment/>
    </xf>
    <xf numFmtId="0" fontId="9" fillId="0" borderId="0" xfId="0" applyFont="1" applyAlignment="1">
      <alignment/>
    </xf>
    <xf numFmtId="0" fontId="14" fillId="0" borderId="0" xfId="64" applyFont="1" applyAlignment="1">
      <alignment horizontal="center" vertical="top"/>
      <protection/>
    </xf>
    <xf numFmtId="0" fontId="14" fillId="0" borderId="0" xfId="64" applyFont="1">
      <alignment/>
      <protection/>
    </xf>
    <xf numFmtId="0" fontId="14" fillId="0" borderId="31" xfId="64" applyFont="1" applyBorder="1">
      <alignment/>
      <protection/>
    </xf>
    <xf numFmtId="0" fontId="14" fillId="0" borderId="32" xfId="64" applyFont="1" applyBorder="1">
      <alignment/>
      <protection/>
    </xf>
    <xf numFmtId="0" fontId="14" fillId="0" borderId="32" xfId="64" applyFont="1" applyBorder="1" applyAlignment="1">
      <alignment horizontal="center"/>
      <protection/>
    </xf>
    <xf numFmtId="43" fontId="14" fillId="0" borderId="32" xfId="64" applyNumberFormat="1" applyFont="1" applyBorder="1">
      <alignment/>
      <protection/>
    </xf>
    <xf numFmtId="4" fontId="14" fillId="0" borderId="32" xfId="64" applyNumberFormat="1" applyFont="1" applyBorder="1">
      <alignment/>
      <protection/>
    </xf>
    <xf numFmtId="10" fontId="14" fillId="0" borderId="32" xfId="64" applyNumberFormat="1" applyFont="1" applyBorder="1">
      <alignment/>
      <protection/>
    </xf>
    <xf numFmtId="172" fontId="14" fillId="0" borderId="32" xfId="64" applyNumberFormat="1" applyFont="1" applyBorder="1">
      <alignment/>
      <protection/>
    </xf>
    <xf numFmtId="0" fontId="14" fillId="0" borderId="33" xfId="64" applyFont="1" applyBorder="1">
      <alignment/>
      <protection/>
    </xf>
    <xf numFmtId="0" fontId="14" fillId="0" borderId="33" xfId="64" applyFont="1" applyBorder="1" applyAlignment="1">
      <alignment horizontal="center"/>
      <protection/>
    </xf>
    <xf numFmtId="43" fontId="14" fillId="0" borderId="33" xfId="64" applyNumberFormat="1" applyFont="1" applyBorder="1">
      <alignment/>
      <protection/>
    </xf>
    <xf numFmtId="10" fontId="14" fillId="0" borderId="33" xfId="64" applyNumberFormat="1" applyFont="1" applyBorder="1">
      <alignment/>
      <protection/>
    </xf>
    <xf numFmtId="172" fontId="14" fillId="0" borderId="33" xfId="64" applyNumberFormat="1" applyFont="1" applyBorder="1">
      <alignment/>
      <protection/>
    </xf>
    <xf numFmtId="0" fontId="14" fillId="0" borderId="34" xfId="64" applyFont="1" applyBorder="1">
      <alignment/>
      <protection/>
    </xf>
    <xf numFmtId="0" fontId="14" fillId="0" borderId="34" xfId="64" applyFont="1" applyBorder="1" applyAlignment="1">
      <alignment horizontal="center"/>
      <protection/>
    </xf>
    <xf numFmtId="43" fontId="14" fillId="0" borderId="34" xfId="64" applyNumberFormat="1" applyFont="1" applyBorder="1">
      <alignment/>
      <protection/>
    </xf>
    <xf numFmtId="10" fontId="14" fillId="0" borderId="34" xfId="64" applyNumberFormat="1" applyFont="1" applyBorder="1">
      <alignment/>
      <protection/>
    </xf>
    <xf numFmtId="172" fontId="14" fillId="0" borderId="34" xfId="64" applyNumberFormat="1" applyFont="1" applyBorder="1">
      <alignment/>
      <protection/>
    </xf>
    <xf numFmtId="0" fontId="9" fillId="0" borderId="35" xfId="64" applyFont="1" applyBorder="1" applyAlignment="1">
      <alignment horizontal="right"/>
      <protection/>
    </xf>
    <xf numFmtId="0" fontId="9" fillId="0" borderId="36" xfId="64" applyFont="1" applyBorder="1">
      <alignment/>
      <protection/>
    </xf>
    <xf numFmtId="43" fontId="9" fillId="0" borderId="36" xfId="64" applyNumberFormat="1" applyFont="1" applyBorder="1">
      <alignment/>
      <protection/>
    </xf>
    <xf numFmtId="10" fontId="9" fillId="0" borderId="36" xfId="64" applyNumberFormat="1" applyFont="1" applyBorder="1">
      <alignment/>
      <protection/>
    </xf>
    <xf numFmtId="172" fontId="9" fillId="0" borderId="33" xfId="64" applyNumberFormat="1" applyFont="1" applyBorder="1">
      <alignment/>
      <protection/>
    </xf>
    <xf numFmtId="0" fontId="7" fillId="0" borderId="0" xfId="64" applyFont="1">
      <alignment/>
      <protection/>
    </xf>
    <xf numFmtId="0" fontId="7" fillId="0" borderId="32" xfId="64" applyFont="1" applyBorder="1">
      <alignment/>
      <protection/>
    </xf>
    <xf numFmtId="0" fontId="7" fillId="0" borderId="31" xfId="64" applyFont="1" applyBorder="1">
      <alignment/>
      <protection/>
    </xf>
    <xf numFmtId="43" fontId="7" fillId="0" borderId="34" xfId="64" applyNumberFormat="1" applyFont="1" applyBorder="1">
      <alignment/>
      <protection/>
    </xf>
    <xf numFmtId="172" fontId="6" fillId="0" borderId="34" xfId="64" applyNumberFormat="1" applyFont="1" applyBorder="1">
      <alignment/>
      <protection/>
    </xf>
    <xf numFmtId="3" fontId="14" fillId="0" borderId="32" xfId="64" applyNumberFormat="1" applyFont="1" applyBorder="1">
      <alignment/>
      <protection/>
    </xf>
    <xf numFmtId="3" fontId="14" fillId="0" borderId="34" xfId="64" applyNumberFormat="1" applyFont="1" applyBorder="1">
      <alignment/>
      <protection/>
    </xf>
    <xf numFmtId="0" fontId="14" fillId="0" borderId="37" xfId="64" applyFont="1" applyBorder="1">
      <alignment/>
      <protection/>
    </xf>
    <xf numFmtId="43" fontId="7" fillId="0" borderId="32" xfId="64" applyNumberFormat="1" applyFont="1" applyBorder="1">
      <alignment/>
      <protection/>
    </xf>
    <xf numFmtId="172" fontId="6" fillId="0" borderId="32" xfId="64" applyNumberFormat="1" applyFont="1" applyBorder="1">
      <alignment/>
      <protection/>
    </xf>
    <xf numFmtId="43" fontId="7" fillId="0" borderId="33" xfId="64" applyNumberFormat="1" applyFont="1" applyBorder="1">
      <alignment/>
      <protection/>
    </xf>
    <xf numFmtId="172" fontId="6" fillId="0" borderId="33" xfId="64" applyNumberFormat="1" applyFont="1" applyBorder="1">
      <alignment/>
      <protection/>
    </xf>
    <xf numFmtId="1" fontId="14" fillId="0" borderId="32" xfId="64" applyNumberFormat="1" applyFont="1" applyBorder="1">
      <alignment/>
      <protection/>
    </xf>
    <xf numFmtId="1" fontId="14" fillId="0" borderId="33" xfId="64" applyNumberFormat="1" applyFont="1" applyBorder="1">
      <alignment/>
      <protection/>
    </xf>
    <xf numFmtId="1" fontId="14" fillId="0" borderId="0" xfId="64" applyNumberFormat="1" applyFont="1">
      <alignment/>
      <protection/>
    </xf>
    <xf numFmtId="0" fontId="7" fillId="0" borderId="34" xfId="64" applyFont="1" applyBorder="1">
      <alignment/>
      <protection/>
    </xf>
    <xf numFmtId="43" fontId="12" fillId="0" borderId="36" xfId="64" applyNumberFormat="1" applyFont="1" applyBorder="1">
      <alignment/>
      <protection/>
    </xf>
    <xf numFmtId="172" fontId="12" fillId="0" borderId="36" xfId="64" applyNumberFormat="1" applyFont="1" applyBorder="1">
      <alignment/>
      <protection/>
    </xf>
    <xf numFmtId="43" fontId="8" fillId="0" borderId="36" xfId="64" applyNumberFormat="1" applyFont="1" applyBorder="1">
      <alignment/>
      <protection/>
    </xf>
    <xf numFmtId="172" fontId="8" fillId="0" borderId="33" xfId="64" applyNumberFormat="1" applyFont="1" applyBorder="1">
      <alignment/>
      <protection/>
    </xf>
    <xf numFmtId="172" fontId="9" fillId="0" borderId="36" xfId="64" applyNumberFormat="1" applyFont="1" applyBorder="1">
      <alignment/>
      <protection/>
    </xf>
    <xf numFmtId="172" fontId="8" fillId="0" borderId="36" xfId="64" applyNumberFormat="1" applyFont="1" applyBorder="1">
      <alignment/>
      <protection/>
    </xf>
    <xf numFmtId="1" fontId="9" fillId="0" borderId="36" xfId="64" applyNumberFormat="1" applyFont="1" applyBorder="1">
      <alignment/>
      <protection/>
    </xf>
    <xf numFmtId="0" fontId="14" fillId="0" borderId="36" xfId="64" applyFont="1" applyBorder="1">
      <alignment/>
      <protection/>
    </xf>
    <xf numFmtId="0" fontId="6" fillId="0" borderId="0" xfId="64" applyFont="1">
      <alignment/>
      <protection/>
    </xf>
    <xf numFmtId="43" fontId="14" fillId="0" borderId="0" xfId="64" applyNumberFormat="1" applyFont="1" applyBorder="1">
      <alignment/>
      <protection/>
    </xf>
    <xf numFmtId="43" fontId="12" fillId="0" borderId="0" xfId="64" applyNumberFormat="1" applyFont="1" applyBorder="1">
      <alignment/>
      <protection/>
    </xf>
    <xf numFmtId="0" fontId="9" fillId="0" borderId="0" xfId="64" applyFont="1">
      <alignment/>
      <protection/>
    </xf>
    <xf numFmtId="0" fontId="9" fillId="0" borderId="33" xfId="64" applyFont="1" applyBorder="1">
      <alignment/>
      <protection/>
    </xf>
    <xf numFmtId="172" fontId="8" fillId="0" borderId="34" xfId="64" applyNumberFormat="1" applyFont="1" applyBorder="1">
      <alignment/>
      <protection/>
    </xf>
    <xf numFmtId="0" fontId="9" fillId="0" borderId="34" xfId="64" applyFont="1" applyBorder="1">
      <alignment/>
      <protection/>
    </xf>
    <xf numFmtId="43" fontId="12" fillId="0" borderId="34" xfId="64" applyNumberFormat="1" applyFont="1" applyBorder="1">
      <alignment/>
      <protection/>
    </xf>
    <xf numFmtId="172" fontId="9" fillId="0" borderId="34" xfId="64" applyNumberFormat="1" applyFont="1" applyBorder="1">
      <alignment/>
      <protection/>
    </xf>
    <xf numFmtId="1" fontId="9" fillId="0" borderId="0" xfId="64" applyNumberFormat="1" applyFont="1">
      <alignment/>
      <protection/>
    </xf>
    <xf numFmtId="3" fontId="9" fillId="0" borderId="34" xfId="64" applyNumberFormat="1" applyFont="1" applyBorder="1">
      <alignment/>
      <protection/>
    </xf>
    <xf numFmtId="0" fontId="9" fillId="0" borderId="34" xfId="64" applyFont="1" applyBorder="1" applyAlignment="1">
      <alignment horizontal="center"/>
      <protection/>
    </xf>
    <xf numFmtId="2" fontId="14" fillId="0" borderId="0" xfId="64" applyNumberFormat="1" applyFont="1">
      <alignment/>
      <protection/>
    </xf>
    <xf numFmtId="43" fontId="14" fillId="0" borderId="33" xfId="64" applyNumberFormat="1" applyFont="1" applyBorder="1" applyAlignment="1">
      <alignment horizontal="center"/>
      <protection/>
    </xf>
    <xf numFmtId="2" fontId="14" fillId="0" borderId="32" xfId="64" applyNumberFormat="1" applyFont="1" applyBorder="1">
      <alignment/>
      <protection/>
    </xf>
    <xf numFmtId="0" fontId="9" fillId="0" borderId="32" xfId="64" applyFont="1" applyBorder="1" applyAlignment="1">
      <alignment horizontal="center" vertical="center" wrapText="1"/>
      <protection/>
    </xf>
    <xf numFmtId="0" fontId="9" fillId="0" borderId="34" xfId="64" applyFont="1" applyBorder="1" applyAlignment="1">
      <alignment horizontal="center" vertical="center" wrapText="1"/>
      <protection/>
    </xf>
    <xf numFmtId="0" fontId="9" fillId="0" borderId="33" xfId="64" applyFont="1" applyBorder="1" applyAlignment="1">
      <alignment horizontal="center" vertical="center" wrapText="1"/>
      <protection/>
    </xf>
    <xf numFmtId="43" fontId="14" fillId="0" borderId="34" xfId="64" applyNumberFormat="1" applyFont="1" applyFill="1" applyBorder="1">
      <alignment/>
      <protection/>
    </xf>
    <xf numFmtId="0" fontId="20" fillId="0" borderId="0" xfId="0" applyFont="1" applyAlignment="1">
      <alignment horizontal="center" vertical="center"/>
    </xf>
    <xf numFmtId="0" fontId="21" fillId="0" borderId="0" xfId="0" applyFont="1" applyAlignment="1" quotePrefix="1">
      <alignment horizontal="right" vertical="center"/>
    </xf>
    <xf numFmtId="0" fontId="0" fillId="0" borderId="36" xfId="0" applyFont="1" applyBorder="1" applyAlignment="1">
      <alignment horizontal="center" vertical="center" wrapText="1"/>
    </xf>
    <xf numFmtId="43" fontId="22" fillId="0" borderId="36" xfId="42" applyFont="1" applyBorder="1" applyAlignment="1">
      <alignment vertical="center"/>
    </xf>
    <xf numFmtId="0" fontId="0" fillId="0" borderId="24" xfId="0" applyBorder="1" applyAlignment="1">
      <alignment vertical="center"/>
    </xf>
    <xf numFmtId="0" fontId="1" fillId="0" borderId="24" xfId="0" applyFont="1" applyBorder="1" applyAlignment="1">
      <alignment vertical="center"/>
    </xf>
    <xf numFmtId="43" fontId="23" fillId="0" borderId="34" xfId="42" applyFont="1" applyBorder="1" applyAlignment="1">
      <alignment vertical="center"/>
    </xf>
    <xf numFmtId="0" fontId="0" fillId="0" borderId="10" xfId="0" applyBorder="1" applyAlignment="1" quotePrefix="1">
      <alignment horizontal="left"/>
    </xf>
    <xf numFmtId="0" fontId="0" fillId="0" borderId="19" xfId="0" applyBorder="1" applyAlignment="1">
      <alignment/>
    </xf>
    <xf numFmtId="0" fontId="0" fillId="0" borderId="10" xfId="0" applyBorder="1" applyAlignment="1">
      <alignment horizontal="left"/>
    </xf>
    <xf numFmtId="43" fontId="22" fillId="0" borderId="10" xfId="42" applyFont="1" applyBorder="1" applyAlignment="1">
      <alignment/>
    </xf>
    <xf numFmtId="0" fontId="0" fillId="0" borderId="10" xfId="0" applyBorder="1" applyAlignment="1">
      <alignment horizontal="left" vertical="center"/>
    </xf>
    <xf numFmtId="43" fontId="22" fillId="0" borderId="32" xfId="42" applyFont="1" applyBorder="1" applyAlignment="1">
      <alignment vertical="center"/>
    </xf>
    <xf numFmtId="0" fontId="0" fillId="0" borderId="38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38" xfId="0" applyBorder="1" applyAlignment="1">
      <alignment horizontal="left"/>
    </xf>
    <xf numFmtId="0" fontId="0" fillId="0" borderId="31" xfId="0" applyBorder="1" applyAlignment="1" quotePrefix="1">
      <alignment horizontal="left"/>
    </xf>
    <xf numFmtId="0" fontId="0" fillId="0" borderId="39" xfId="0" applyBorder="1" applyAlignment="1" quotePrefix="1">
      <alignment horizontal="left"/>
    </xf>
    <xf numFmtId="0" fontId="0" fillId="0" borderId="13" xfId="0" applyBorder="1" applyAlignment="1">
      <alignment/>
    </xf>
    <xf numFmtId="43" fontId="22" fillId="0" borderId="32" xfId="42" applyFont="1" applyBorder="1" applyAlignment="1">
      <alignment/>
    </xf>
    <xf numFmtId="43" fontId="22" fillId="0" borderId="34" xfId="42" applyFont="1" applyBorder="1" applyAlignment="1">
      <alignment/>
    </xf>
    <xf numFmtId="0" fontId="0" fillId="0" borderId="0" xfId="0" applyBorder="1" applyAlignment="1" quotePrefix="1">
      <alignment horizontal="left"/>
    </xf>
    <xf numFmtId="172" fontId="22" fillId="0" borderId="0" xfId="42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1" xfId="0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0" xfId="0" applyFont="1" applyFill="1" applyBorder="1" applyAlignment="1" quotePrefix="1">
      <alignment horizontal="left"/>
    </xf>
    <xf numFmtId="0" fontId="8" fillId="0" borderId="0" xfId="0" applyFont="1" applyAlignment="1">
      <alignment horizontal="right"/>
    </xf>
    <xf numFmtId="0" fontId="1" fillId="0" borderId="37" xfId="0" applyFont="1" applyBorder="1" applyAlignment="1">
      <alignment/>
    </xf>
    <xf numFmtId="0" fontId="0" fillId="0" borderId="0" xfId="0" applyBorder="1" applyAlignment="1" quotePrefix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3" fontId="22" fillId="0" borderId="34" xfId="42" applyFont="1" applyBorder="1" applyAlignment="1">
      <alignment vertical="center"/>
    </xf>
    <xf numFmtId="0" fontId="0" fillId="0" borderId="10" xfId="0" applyBorder="1" applyAlignment="1">
      <alignment horizontal="left" vertical="top"/>
    </xf>
    <xf numFmtId="0" fontId="0" fillId="0" borderId="0" xfId="0" applyBorder="1" applyAlignment="1" quotePrefix="1">
      <alignment vertical="top"/>
    </xf>
    <xf numFmtId="0" fontId="0" fillId="0" borderId="19" xfId="0" applyBorder="1" applyAlignment="1">
      <alignment vertical="top"/>
    </xf>
    <xf numFmtId="0" fontId="1" fillId="0" borderId="39" xfId="0" applyFont="1" applyBorder="1" applyAlignment="1">
      <alignment horizontal="left"/>
    </xf>
    <xf numFmtId="0" fontId="1" fillId="0" borderId="13" xfId="0" applyFont="1" applyBorder="1" applyAlignment="1">
      <alignment/>
    </xf>
    <xf numFmtId="43" fontId="23" fillId="0" borderId="33" xfId="42" applyFont="1" applyBorder="1" applyAlignment="1">
      <alignment horizontal="center" vertical="center"/>
    </xf>
    <xf numFmtId="43" fontId="22" fillId="0" borderId="33" xfId="42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10" xfId="0" applyBorder="1" applyAlignment="1" quotePrefix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 quotePrefix="1">
      <alignment horizontal="left" vertical="center"/>
    </xf>
    <xf numFmtId="43" fontId="23" fillId="0" borderId="33" xfId="42" applyFont="1" applyBorder="1" applyAlignment="1">
      <alignment vertical="center"/>
    </xf>
    <xf numFmtId="0" fontId="0" fillId="0" borderId="37" xfId="0" applyBorder="1" applyAlignment="1" quotePrefix="1">
      <alignment vertical="center"/>
    </xf>
    <xf numFmtId="0" fontId="1" fillId="0" borderId="37" xfId="0" applyFont="1" applyBorder="1" applyAlignment="1">
      <alignment vertical="center"/>
    </xf>
    <xf numFmtId="43" fontId="22" fillId="0" borderId="38" xfId="42" applyFont="1" applyBorder="1" applyAlignment="1">
      <alignment/>
    </xf>
    <xf numFmtId="43" fontId="23" fillId="0" borderId="10" xfId="42" applyFont="1" applyBorder="1" applyAlignment="1">
      <alignment/>
    </xf>
    <xf numFmtId="0" fontId="0" fillId="0" borderId="40" xfId="0" applyBorder="1" applyAlignment="1" quotePrefix="1">
      <alignment vertical="center"/>
    </xf>
    <xf numFmtId="0" fontId="0" fillId="0" borderId="0" xfId="0" applyFont="1" applyBorder="1" applyAlignment="1" quotePrefix="1">
      <alignment vertical="center"/>
    </xf>
    <xf numFmtId="43" fontId="22" fillId="0" borderId="10" xfId="42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 quotePrefix="1">
      <alignment vertical="center"/>
    </xf>
    <xf numFmtId="43" fontId="23" fillId="0" borderId="10" xfId="42" applyFont="1" applyBorder="1" applyAlignment="1">
      <alignment vertical="center"/>
    </xf>
    <xf numFmtId="0" fontId="0" fillId="0" borderId="38" xfId="0" applyBorder="1" applyAlignment="1" quotePrefix="1">
      <alignment horizontal="left" vertical="center"/>
    </xf>
    <xf numFmtId="0" fontId="1" fillId="0" borderId="31" xfId="0" applyFont="1" applyBorder="1" applyAlignment="1">
      <alignment vertical="center"/>
    </xf>
    <xf numFmtId="43" fontId="23" fillId="0" borderId="38" xfId="42" applyFont="1" applyBorder="1" applyAlignment="1">
      <alignment vertical="center"/>
    </xf>
    <xf numFmtId="0" fontId="0" fillId="0" borderId="19" xfId="0" applyBorder="1" applyAlignment="1">
      <alignment vertical="center"/>
    </xf>
    <xf numFmtId="43" fontId="22" fillId="0" borderId="34" xfId="42" applyFont="1" applyBorder="1" applyAlignment="1">
      <alignment horizontal="center" vertical="center"/>
    </xf>
    <xf numFmtId="0" fontId="0" fillId="0" borderId="31" xfId="0" applyBorder="1" applyAlignment="1" quotePrefix="1">
      <alignment vertical="center"/>
    </xf>
    <xf numFmtId="0" fontId="1" fillId="0" borderId="16" xfId="0" applyFont="1" applyBorder="1" applyAlignment="1">
      <alignment vertical="center"/>
    </xf>
    <xf numFmtId="0" fontId="0" fillId="0" borderId="37" xfId="0" applyBorder="1" applyAlignment="1" quotePrefix="1">
      <alignment/>
    </xf>
    <xf numFmtId="0" fontId="0" fillId="0" borderId="0" xfId="0" applyBorder="1" applyAlignment="1">
      <alignment horizontal="left"/>
    </xf>
    <xf numFmtId="43" fontId="24" fillId="0" borderId="0" xfId="42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172" fontId="22" fillId="0" borderId="32" xfId="42" applyNumberFormat="1" applyFont="1" applyBorder="1" applyAlignment="1">
      <alignment/>
    </xf>
    <xf numFmtId="172" fontId="22" fillId="0" borderId="34" xfId="42" applyNumberFormat="1" applyFont="1" applyBorder="1" applyAlignment="1">
      <alignment/>
    </xf>
    <xf numFmtId="172" fontId="22" fillId="0" borderId="34" xfId="42" applyNumberFormat="1" applyFont="1" applyBorder="1" applyAlignment="1" quotePrefix="1">
      <alignment horizontal="right"/>
    </xf>
    <xf numFmtId="0" fontId="0" fillId="0" borderId="39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 quotePrefix="1">
      <alignment horizontal="left"/>
    </xf>
    <xf numFmtId="43" fontId="25" fillId="0" borderId="0" xfId="42" applyFont="1" applyBorder="1" applyAlignment="1">
      <alignment/>
    </xf>
    <xf numFmtId="43" fontId="79" fillId="0" borderId="10" xfId="42" applyFont="1" applyBorder="1" applyAlignment="1">
      <alignment/>
    </xf>
    <xf numFmtId="43" fontId="80" fillId="0" borderId="10" xfId="42" applyFont="1" applyBorder="1" applyAlignment="1">
      <alignment/>
    </xf>
    <xf numFmtId="43" fontId="79" fillId="0" borderId="10" xfId="42" applyFont="1" applyBorder="1" applyAlignment="1">
      <alignment vertical="center"/>
    </xf>
    <xf numFmtId="43" fontId="79" fillId="0" borderId="39" xfId="42" applyFont="1" applyBorder="1" applyAlignment="1">
      <alignment/>
    </xf>
    <xf numFmtId="43" fontId="79" fillId="0" borderId="32" xfId="42" applyFont="1" applyBorder="1" applyAlignment="1">
      <alignment vertical="center"/>
    </xf>
    <xf numFmtId="43" fontId="79" fillId="0" borderId="34" xfId="42" applyFont="1" applyBorder="1" applyAlignment="1">
      <alignment vertical="center"/>
    </xf>
    <xf numFmtId="43" fontId="80" fillId="0" borderId="33" xfId="42" applyFont="1" applyBorder="1" applyAlignment="1">
      <alignment vertical="center"/>
    </xf>
    <xf numFmtId="43" fontId="79" fillId="0" borderId="38" xfId="42" applyFont="1" applyBorder="1" applyAlignment="1">
      <alignment/>
    </xf>
    <xf numFmtId="43" fontId="79" fillId="0" borderId="36" xfId="42" applyFont="1" applyBorder="1" applyAlignment="1">
      <alignment vertical="center"/>
    </xf>
    <xf numFmtId="43" fontId="80" fillId="0" borderId="10" xfId="42" applyFont="1" applyBorder="1" applyAlignment="1">
      <alignment vertical="center"/>
    </xf>
    <xf numFmtId="43" fontId="80" fillId="0" borderId="38" xfId="42" applyFont="1" applyBorder="1" applyAlignment="1">
      <alignment vertical="center"/>
    </xf>
    <xf numFmtId="43" fontId="80" fillId="0" borderId="34" xfId="42" applyFont="1" applyBorder="1" applyAlignment="1">
      <alignment vertical="center"/>
    </xf>
    <xf numFmtId="43" fontId="79" fillId="0" borderId="10" xfId="42" applyFont="1" applyBorder="1" applyAlignment="1">
      <alignment horizontal="center" vertical="center"/>
    </xf>
    <xf numFmtId="43" fontId="79" fillId="0" borderId="34" xfId="42" applyFont="1" applyBorder="1" applyAlignment="1">
      <alignment horizontal="center" vertical="center"/>
    </xf>
    <xf numFmtId="43" fontId="79" fillId="0" borderId="33" xfId="42" applyFont="1" applyBorder="1" applyAlignment="1">
      <alignment horizontal="center" vertical="center"/>
    </xf>
    <xf numFmtId="43" fontId="80" fillId="0" borderId="33" xfId="42" applyFont="1" applyBorder="1" applyAlignment="1">
      <alignment horizontal="center" vertical="center"/>
    </xf>
    <xf numFmtId="172" fontId="79" fillId="0" borderId="34" xfId="42" applyNumberFormat="1" applyFont="1" applyBorder="1" applyAlignment="1">
      <alignment/>
    </xf>
    <xf numFmtId="43" fontId="79" fillId="0" borderId="33" xfId="42" applyFont="1" applyBorder="1" applyAlignment="1">
      <alignment/>
    </xf>
    <xf numFmtId="43" fontId="79" fillId="0" borderId="32" xfId="42" applyFont="1" applyBorder="1" applyAlignment="1">
      <alignment/>
    </xf>
    <xf numFmtId="172" fontId="79" fillId="0" borderId="34" xfId="42" applyNumberFormat="1" applyFont="1" applyBorder="1" applyAlignment="1" quotePrefix="1">
      <alignment horizontal="right"/>
    </xf>
    <xf numFmtId="43" fontId="79" fillId="0" borderId="34" xfId="42" applyFont="1" applyBorder="1" applyAlignment="1">
      <alignment/>
    </xf>
    <xf numFmtId="43" fontId="79" fillId="0" borderId="34" xfId="42" applyFont="1" applyBorder="1" applyAlignment="1">
      <alignment horizontal="center"/>
    </xf>
    <xf numFmtId="43" fontId="22" fillId="0" borderId="34" xfId="42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" fillId="0" borderId="39" xfId="0" applyFont="1" applyBorder="1" applyAlignment="1" quotePrefix="1">
      <alignment vertical="center"/>
    </xf>
    <xf numFmtId="0" fontId="1" fillId="0" borderId="10" xfId="0" applyFont="1" applyBorder="1" applyAlignment="1" quotePrefix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 quotePrefix="1">
      <alignment/>
    </xf>
    <xf numFmtId="0" fontId="1" fillId="0" borderId="35" xfId="0" applyFont="1" applyBorder="1" applyAlignment="1" quotePrefix="1">
      <alignment vertical="center"/>
    </xf>
    <xf numFmtId="0" fontId="1" fillId="0" borderId="38" xfId="0" applyFont="1" applyBorder="1" applyAlignment="1" quotePrefix="1">
      <alignment horizontal="left" vertical="center"/>
    </xf>
    <xf numFmtId="0" fontId="0" fillId="0" borderId="16" xfId="0" applyFont="1" applyBorder="1" applyAlignment="1">
      <alignment vertical="center"/>
    </xf>
    <xf numFmtId="0" fontId="1" fillId="0" borderId="39" xfId="0" applyFont="1" applyBorder="1" applyAlignment="1" quotePrefix="1">
      <alignment/>
    </xf>
    <xf numFmtId="0" fontId="1" fillId="0" borderId="19" xfId="0" applyFont="1" applyFill="1" applyBorder="1" applyAlignment="1">
      <alignment/>
    </xf>
    <xf numFmtId="0" fontId="1" fillId="0" borderId="3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43" fontId="24" fillId="0" borderId="0" xfId="42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0" xfId="0" applyFont="1" applyBorder="1" applyAlignment="1" quotePrefix="1">
      <alignment horizontal="left"/>
    </xf>
    <xf numFmtId="43" fontId="26" fillId="0" borderId="0" xfId="42" applyFont="1" applyBorder="1" applyAlignment="1">
      <alignment/>
    </xf>
    <xf numFmtId="0" fontId="20" fillId="0" borderId="39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 vertical="top"/>
    </xf>
    <xf numFmtId="43" fontId="79" fillId="0" borderId="36" xfId="42" applyFont="1" applyBorder="1" applyAlignment="1">
      <alignment horizontal="center" vertical="center"/>
    </xf>
    <xf numFmtId="43" fontId="22" fillId="0" borderId="36" xfId="42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3" fontId="80" fillId="0" borderId="0" xfId="42" applyFont="1" applyBorder="1" applyAlignment="1">
      <alignment vertical="center"/>
    </xf>
    <xf numFmtId="43" fontId="81" fillId="0" borderId="0" xfId="42" applyFont="1" applyBorder="1" applyAlignment="1">
      <alignment horizontal="right"/>
    </xf>
    <xf numFmtId="0" fontId="32" fillId="0" borderId="10" xfId="0" applyFont="1" applyBorder="1" applyAlignment="1">
      <alignment horizontal="left"/>
    </xf>
    <xf numFmtId="0" fontId="32" fillId="0" borderId="0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0" xfId="0" applyFont="1" applyAlignment="1">
      <alignment/>
    </xf>
    <xf numFmtId="0" fontId="33" fillId="0" borderId="1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 quotePrefix="1">
      <alignment horizontal="left"/>
    </xf>
    <xf numFmtId="0" fontId="34" fillId="0" borderId="10" xfId="0" applyFont="1" applyBorder="1" applyAlignment="1">
      <alignment/>
    </xf>
    <xf numFmtId="43" fontId="35" fillId="0" borderId="0" xfId="42" applyFont="1" applyBorder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 horizontal="left" vertical="center"/>
    </xf>
    <xf numFmtId="0" fontId="32" fillId="0" borderId="10" xfId="0" applyFont="1" applyBorder="1" applyAlignment="1">
      <alignment/>
    </xf>
    <xf numFmtId="0" fontId="32" fillId="0" borderId="0" xfId="0" applyFont="1" applyBorder="1" applyAlignment="1" quotePrefix="1">
      <alignment horizontal="left"/>
    </xf>
    <xf numFmtId="0" fontId="32" fillId="0" borderId="0" xfId="0" applyFont="1" applyFill="1" applyBorder="1" applyAlignment="1">
      <alignment/>
    </xf>
    <xf numFmtId="172" fontId="82" fillId="0" borderId="34" xfId="42" applyNumberFormat="1" applyFont="1" applyBorder="1" applyAlignment="1">
      <alignment/>
    </xf>
    <xf numFmtId="172" fontId="40" fillId="0" borderId="34" xfId="42" applyNumberFormat="1" applyFont="1" applyBorder="1" applyAlignment="1">
      <alignment/>
    </xf>
    <xf numFmtId="0" fontId="32" fillId="0" borderId="38" xfId="0" applyFont="1" applyBorder="1" applyAlignment="1">
      <alignment/>
    </xf>
    <xf numFmtId="0" fontId="32" fillId="0" borderId="31" xfId="0" applyFont="1" applyBorder="1" applyAlignment="1" quotePrefix="1">
      <alignment horizontal="left"/>
    </xf>
    <xf numFmtId="0" fontId="32" fillId="0" borderId="31" xfId="0" applyFont="1" applyBorder="1" applyAlignment="1">
      <alignment/>
    </xf>
    <xf numFmtId="43" fontId="82" fillId="0" borderId="33" xfId="42" applyFont="1" applyBorder="1" applyAlignment="1">
      <alignment/>
    </xf>
    <xf numFmtId="43" fontId="40" fillId="0" borderId="33" xfId="42" applyFont="1" applyBorder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43" fontId="80" fillId="0" borderId="34" xfId="42" applyFont="1" applyBorder="1" applyAlignment="1">
      <alignment/>
    </xf>
    <xf numFmtId="0" fontId="1" fillId="0" borderId="0" xfId="0" applyFont="1" applyAlignment="1">
      <alignment horizontal="center" vertical="center"/>
    </xf>
    <xf numFmtId="43" fontId="79" fillId="0" borderId="34" xfId="42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" fillId="0" borderId="4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0" fillId="0" borderId="37" xfId="0" applyBorder="1" applyAlignment="1">
      <alignment/>
    </xf>
    <xf numFmtId="0" fontId="1" fillId="0" borderId="34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6" xfId="0" applyFont="1" applyBorder="1" applyAlignment="1">
      <alignment/>
    </xf>
    <xf numFmtId="43" fontId="37" fillId="0" borderId="0" xfId="42" applyFont="1" applyBorder="1" applyAlignment="1">
      <alignment horizontal="center"/>
    </xf>
    <xf numFmtId="43" fontId="83" fillId="0" borderId="0" xfId="42" applyFont="1" applyBorder="1" applyAlignment="1">
      <alignment horizontal="center" vertical="center"/>
    </xf>
    <xf numFmtId="43" fontId="80" fillId="0" borderId="0" xfId="42" applyFont="1" applyBorder="1" applyAlignment="1">
      <alignment horizontal="center" vertical="center"/>
    </xf>
    <xf numFmtId="43" fontId="80" fillId="0" borderId="0" xfId="42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1" xfId="0" applyFont="1" applyBorder="1" applyAlignment="1" quotePrefix="1">
      <alignment horizontal="left"/>
    </xf>
    <xf numFmtId="43" fontId="24" fillId="0" borderId="31" xfId="42" applyFont="1" applyBorder="1" applyAlignment="1">
      <alignment/>
    </xf>
    <xf numFmtId="43" fontId="79" fillId="0" borderId="0" xfId="0" applyNumberFormat="1" applyFont="1" applyBorder="1" applyAlignment="1">
      <alignment/>
    </xf>
    <xf numFmtId="43" fontId="1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43" fontId="79" fillId="0" borderId="19" xfId="42" applyNumberFormat="1" applyFont="1" applyBorder="1" applyAlignment="1">
      <alignment/>
    </xf>
    <xf numFmtId="186" fontId="79" fillId="0" borderId="0" xfId="0" applyNumberFormat="1" applyFont="1" applyBorder="1" applyAlignment="1">
      <alignment/>
    </xf>
    <xf numFmtId="43" fontId="35" fillId="0" borderId="19" xfId="42" applyFont="1" applyBorder="1" applyAlignment="1">
      <alignment/>
    </xf>
    <xf numFmtId="43" fontId="26" fillId="0" borderId="19" xfId="42" applyFont="1" applyBorder="1" applyAlignment="1">
      <alignment/>
    </xf>
    <xf numFmtId="43" fontId="24" fillId="0" borderId="19" xfId="42" applyFont="1" applyBorder="1" applyAlignment="1">
      <alignment/>
    </xf>
    <xf numFmtId="43" fontId="81" fillId="0" borderId="19" xfId="42" applyFont="1" applyBorder="1" applyAlignment="1">
      <alignment horizontal="right"/>
    </xf>
    <xf numFmtId="43" fontId="24" fillId="0" borderId="16" xfId="42" applyFont="1" applyBorder="1" applyAlignment="1">
      <alignment/>
    </xf>
    <xf numFmtId="43" fontId="79" fillId="0" borderId="34" xfId="42" applyFont="1" applyBorder="1" applyAlignment="1">
      <alignment horizontal="center"/>
    </xf>
    <xf numFmtId="43" fontId="8" fillId="0" borderId="0" xfId="42" applyFont="1" applyBorder="1" applyAlignment="1">
      <alignment horizontal="right"/>
    </xf>
    <xf numFmtId="0" fontId="0" fillId="0" borderId="38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0" fillId="0" borderId="34" xfId="0" applyFont="1" applyBorder="1" applyAlignment="1">
      <alignment/>
    </xf>
    <xf numFmtId="43" fontId="79" fillId="0" borderId="34" xfId="42" applyNumberFormat="1" applyFont="1" applyBorder="1" applyAlignment="1">
      <alignment/>
    </xf>
    <xf numFmtId="43" fontId="84" fillId="0" borderId="10" xfId="42" applyNumberFormat="1" applyFont="1" applyBorder="1" applyAlignment="1">
      <alignment/>
    </xf>
    <xf numFmtId="43" fontId="0" fillId="0" borderId="34" xfId="42" applyNumberFormat="1" applyFont="1" applyBorder="1" applyAlignment="1">
      <alignment/>
    </xf>
    <xf numFmtId="43" fontId="85" fillId="0" borderId="34" xfId="42" applyNumberFormat="1" applyFont="1" applyBorder="1" applyAlignment="1">
      <alignment/>
    </xf>
    <xf numFmtId="43" fontId="80" fillId="0" borderId="34" xfId="42" applyNumberFormat="1" applyFont="1" applyBorder="1" applyAlignment="1">
      <alignment/>
    </xf>
    <xf numFmtId="43" fontId="83" fillId="0" borderId="10" xfId="42" applyNumberFormat="1" applyFont="1" applyBorder="1" applyAlignment="1">
      <alignment/>
    </xf>
    <xf numFmtId="43" fontId="86" fillId="0" borderId="34" xfId="42" applyNumberFormat="1" applyFont="1" applyBorder="1" applyAlignment="1">
      <alignment/>
    </xf>
    <xf numFmtId="43" fontId="79" fillId="0" borderId="34" xfId="42" applyNumberFormat="1" applyFont="1" applyBorder="1" applyAlignment="1">
      <alignment vertical="center"/>
    </xf>
    <xf numFmtId="43" fontId="84" fillId="0" borderId="10" xfId="42" applyNumberFormat="1" applyFont="1" applyBorder="1" applyAlignment="1">
      <alignment vertical="center"/>
    </xf>
    <xf numFmtId="43" fontId="85" fillId="0" borderId="34" xfId="42" applyNumberFormat="1" applyFont="1" applyBorder="1" applyAlignment="1">
      <alignment vertical="center"/>
    </xf>
    <xf numFmtId="43" fontId="79" fillId="0" borderId="33" xfId="42" applyNumberFormat="1" applyFont="1" applyBorder="1" applyAlignment="1">
      <alignment vertical="top"/>
    </xf>
    <xf numFmtId="43" fontId="0" fillId="0" borderId="16" xfId="42" applyNumberFormat="1" applyFont="1" applyBorder="1" applyAlignment="1">
      <alignment horizontal="left" vertical="top"/>
    </xf>
    <xf numFmtId="43" fontId="84" fillId="0" borderId="38" xfId="42" applyNumberFormat="1" applyFont="1" applyBorder="1" applyAlignment="1">
      <alignment vertical="top"/>
    </xf>
    <xf numFmtId="43" fontId="85" fillId="0" borderId="33" xfId="42" applyNumberFormat="1" applyFont="1" applyBorder="1" applyAlignment="1">
      <alignment vertical="top"/>
    </xf>
    <xf numFmtId="43" fontId="80" fillId="0" borderId="36" xfId="42" applyNumberFormat="1" applyFont="1" applyBorder="1" applyAlignment="1">
      <alignment vertical="center"/>
    </xf>
    <xf numFmtId="43" fontId="83" fillId="0" borderId="35" xfId="42" applyNumberFormat="1" applyFont="1" applyBorder="1" applyAlignment="1">
      <alignment vertical="center"/>
    </xf>
    <xf numFmtId="43" fontId="86" fillId="0" borderId="36" xfId="42" applyNumberFormat="1" applyFont="1" applyBorder="1" applyAlignment="1">
      <alignment vertical="center"/>
    </xf>
    <xf numFmtId="43" fontId="79" fillId="0" borderId="32" xfId="42" applyNumberFormat="1" applyFont="1" applyBorder="1" applyAlignment="1">
      <alignment/>
    </xf>
    <xf numFmtId="43" fontId="0" fillId="0" borderId="13" xfId="42" applyNumberFormat="1" applyFont="1" applyBorder="1" applyAlignment="1">
      <alignment/>
    </xf>
    <xf numFmtId="43" fontId="84" fillId="0" borderId="39" xfId="42" applyNumberFormat="1" applyFont="1" applyBorder="1" applyAlignment="1">
      <alignment/>
    </xf>
    <xf numFmtId="43" fontId="0" fillId="0" borderId="19" xfId="42" applyNumberFormat="1" applyFont="1" applyBorder="1" applyAlignment="1">
      <alignment/>
    </xf>
    <xf numFmtId="43" fontId="80" fillId="0" borderId="32" xfId="42" applyNumberFormat="1" applyFont="1" applyBorder="1" applyAlignment="1">
      <alignment/>
    </xf>
    <xf numFmtId="43" fontId="80" fillId="0" borderId="13" xfId="42" applyNumberFormat="1" applyFont="1" applyBorder="1" applyAlignment="1">
      <alignment/>
    </xf>
    <xf numFmtId="43" fontId="83" fillId="0" borderId="39" xfId="42" applyNumberFormat="1" applyFont="1" applyBorder="1" applyAlignment="1">
      <alignment/>
    </xf>
    <xf numFmtId="43" fontId="86" fillId="0" borderId="32" xfId="42" applyNumberFormat="1" applyFont="1" applyBorder="1" applyAlignment="1">
      <alignment/>
    </xf>
    <xf numFmtId="43" fontId="79" fillId="0" borderId="10" xfId="42" applyNumberFormat="1" applyFont="1" applyBorder="1" applyAlignment="1">
      <alignment horizontal="center"/>
    </xf>
    <xf numFmtId="43" fontId="84" fillId="0" borderId="10" xfId="42" applyNumberFormat="1" applyFont="1" applyBorder="1" applyAlignment="1">
      <alignment horizontal="center"/>
    </xf>
    <xf numFmtId="43" fontId="85" fillId="0" borderId="34" xfId="42" applyNumberFormat="1" applyFont="1" applyBorder="1" applyAlignment="1">
      <alignment horizontal="center"/>
    </xf>
    <xf numFmtId="43" fontId="79" fillId="0" borderId="34" xfId="42" applyNumberFormat="1" applyFont="1" applyBorder="1" applyAlignment="1">
      <alignment horizontal="center"/>
    </xf>
    <xf numFmtId="43" fontId="80" fillId="0" borderId="36" xfId="42" applyNumberFormat="1" applyFont="1" applyBorder="1" applyAlignment="1">
      <alignment horizontal="center" vertical="center"/>
    </xf>
    <xf numFmtId="43" fontId="83" fillId="0" borderId="35" xfId="42" applyNumberFormat="1" applyFont="1" applyBorder="1" applyAlignment="1">
      <alignment horizontal="center" vertical="center"/>
    </xf>
    <xf numFmtId="43" fontId="86" fillId="0" borderId="36" xfId="42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36" xfId="0" applyFont="1" applyBorder="1" applyAlignment="1">
      <alignment horizontal="center" vertical="center"/>
    </xf>
    <xf numFmtId="43" fontId="79" fillId="0" borderId="0" xfId="42" applyFont="1" applyBorder="1" applyAlignment="1">
      <alignment horizontal="center"/>
    </xf>
    <xf numFmtId="43" fontId="79" fillId="0" borderId="34" xfId="42" applyFont="1" applyBorder="1" applyAlignment="1">
      <alignment horizontal="center"/>
    </xf>
    <xf numFmtId="0" fontId="21" fillId="0" borderId="35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3" fontId="22" fillId="0" borderId="34" xfId="42" applyFont="1" applyBorder="1" applyAlignment="1">
      <alignment horizontal="center"/>
    </xf>
    <xf numFmtId="43" fontId="79" fillId="0" borderId="33" xfId="42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3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9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3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3" fontId="22" fillId="0" borderId="33" xfId="42" applyFont="1" applyBorder="1" applyAlignment="1">
      <alignment horizontal="center"/>
    </xf>
    <xf numFmtId="43" fontId="1" fillId="0" borderId="40" xfId="42" applyFont="1" applyBorder="1" applyAlignment="1">
      <alignment horizontal="center"/>
    </xf>
    <xf numFmtId="43" fontId="1" fillId="0" borderId="24" xfId="42" applyFont="1" applyBorder="1" applyAlignment="1">
      <alignment horizontal="center"/>
    </xf>
    <xf numFmtId="0" fontId="1" fillId="0" borderId="35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" fillId="0" borderId="40" xfId="0" applyFont="1" applyBorder="1" applyAlignment="1" quotePrefix="1">
      <alignment horizontal="left" vertical="center"/>
    </xf>
    <xf numFmtId="0" fontId="1" fillId="0" borderId="24" xfId="0" applyFont="1" applyBorder="1" applyAlignment="1" quotePrefix="1">
      <alignment horizontal="left" vertical="center"/>
    </xf>
    <xf numFmtId="0" fontId="0" fillId="0" borderId="38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9" fillId="0" borderId="36" xfId="64" applyFont="1" applyBorder="1" applyAlignment="1">
      <alignment horizontal="center" vertical="center" wrapText="1"/>
      <protection/>
    </xf>
    <xf numFmtId="0" fontId="9" fillId="0" borderId="35" xfId="64" applyFont="1" applyBorder="1" applyAlignment="1">
      <alignment horizontal="right"/>
      <protection/>
    </xf>
    <xf numFmtId="0" fontId="14" fillId="0" borderId="24" xfId="64" applyFont="1" applyBorder="1" applyAlignment="1">
      <alignment/>
      <protection/>
    </xf>
    <xf numFmtId="0" fontId="18" fillId="0" borderId="36" xfId="64" applyFont="1" applyBorder="1" applyAlignment="1">
      <alignment horizontal="center" vertical="top"/>
      <protection/>
    </xf>
    <xf numFmtId="0" fontId="13" fillId="0" borderId="31" xfId="0" applyFont="1" applyBorder="1" applyAlignment="1">
      <alignment horizontal="center"/>
    </xf>
    <xf numFmtId="0" fontId="4" fillId="0" borderId="35" xfId="0" applyFont="1" applyBorder="1" applyAlignment="1">
      <alignment horizontal="right"/>
    </xf>
    <xf numFmtId="0" fontId="0" fillId="0" borderId="24" xfId="0" applyBorder="1" applyAlignment="1">
      <alignment horizontal="right"/>
    </xf>
    <xf numFmtId="0" fontId="1" fillId="0" borderId="22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9" fillId="0" borderId="35" xfId="64" applyFont="1" applyBorder="1" applyAlignment="1">
      <alignment horizontal="center" vertical="top"/>
      <protection/>
    </xf>
    <xf numFmtId="0" fontId="9" fillId="0" borderId="40" xfId="64" applyFont="1" applyBorder="1" applyAlignment="1">
      <alignment horizontal="center" vertical="top"/>
      <protection/>
    </xf>
    <xf numFmtId="0" fontId="9" fillId="0" borderId="24" xfId="64" applyFont="1" applyBorder="1" applyAlignment="1">
      <alignment horizontal="center" vertical="top"/>
      <protection/>
    </xf>
    <xf numFmtId="0" fontId="12" fillId="0" borderId="36" xfId="64" applyFont="1" applyBorder="1" applyAlignment="1">
      <alignment horizontal="center" vertical="center" wrapText="1"/>
      <protection/>
    </xf>
    <xf numFmtId="0" fontId="12" fillId="0" borderId="32" xfId="64" applyFont="1" applyBorder="1" applyAlignment="1">
      <alignment horizontal="center" vertical="center" wrapText="1"/>
      <protection/>
    </xf>
    <xf numFmtId="0" fontId="12" fillId="0" borderId="34" xfId="64" applyFont="1" applyBorder="1" applyAlignment="1">
      <alignment horizontal="center" vertical="center" wrapText="1"/>
      <protection/>
    </xf>
    <xf numFmtId="0" fontId="12" fillId="0" borderId="33" xfId="64" applyFont="1" applyBorder="1" applyAlignment="1">
      <alignment horizontal="center" vertical="center" wrapText="1"/>
      <protection/>
    </xf>
    <xf numFmtId="0" fontId="12" fillId="0" borderId="16" xfId="64" applyFont="1" applyBorder="1" applyAlignment="1">
      <alignment horizontal="center" vertical="center" wrapText="1"/>
      <protection/>
    </xf>
    <xf numFmtId="0" fontId="12" fillId="0" borderId="24" xfId="64" applyFont="1" applyBorder="1" applyAlignment="1">
      <alignment horizontal="center" vertical="center" wrapText="1"/>
      <protection/>
    </xf>
    <xf numFmtId="0" fontId="12" fillId="0" borderId="13" xfId="64" applyFont="1" applyBorder="1" applyAlignment="1">
      <alignment horizontal="center" vertical="center" wrapText="1"/>
      <protection/>
    </xf>
    <xf numFmtId="0" fontId="9" fillId="0" borderId="16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" vertical="center" wrapText="1"/>
      <protection/>
    </xf>
    <xf numFmtId="0" fontId="9" fillId="0" borderId="13" xfId="64" applyFont="1" applyBorder="1" applyAlignment="1">
      <alignment horizontal="center" vertical="center" wrapText="1"/>
      <protection/>
    </xf>
    <xf numFmtId="0" fontId="8" fillId="0" borderId="36" xfId="64" applyFont="1" applyBorder="1" applyAlignment="1">
      <alignment horizontal="center" vertical="center" wrapText="1"/>
      <protection/>
    </xf>
    <xf numFmtId="0" fontId="9" fillId="0" borderId="32" xfId="64" applyFont="1" applyBorder="1" applyAlignment="1">
      <alignment horizontal="center" vertical="center" wrapText="1"/>
      <protection/>
    </xf>
    <xf numFmtId="0" fontId="9" fillId="0" borderId="34" xfId="64" applyFont="1" applyBorder="1" applyAlignment="1">
      <alignment horizontal="center" vertical="center" wrapText="1"/>
      <protection/>
    </xf>
    <xf numFmtId="0" fontId="9" fillId="0" borderId="33" xfId="64" applyFont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_Schedule 5 2010" xfId="63"/>
    <cellStyle name="Normal_hire Purchase (Tea Board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142875</xdr:rowOff>
    </xdr:from>
    <xdr:to>
      <xdr:col>2</xdr:col>
      <xdr:colOff>1524000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2038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dia\D\KPIL\KEDIA\K%20-%20KPIL%20(2011%20-%202012)\Different%20Annexure%20of%20KPIL%202011%20-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dia\D\KPIL\KEDIA\K%20-%20KPIL%20(2011%20-%202012)\KPIL%20VI(1)(ROUND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dia\D\KPIL\KEDIA\K%20-%20KPIL%20(2011%20-%202012)\MIL\Mil-%202002\MIL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come Tax Computation"/>
      <sheetName val="MAT Computation"/>
      <sheetName val="Deferred Tax Asset or Liablity"/>
      <sheetName val="Closing Balance Investment"/>
      <sheetName val="Closing Investment"/>
      <sheetName val="List of Shares"/>
      <sheetName val="Physical Shares"/>
      <sheetName val="Cash, Bank &amp; Unpaid Dividend"/>
      <sheetName val="BRS-VB"/>
      <sheetName val="BRS-BOB"/>
      <sheetName val="Unpaid Dividend 2006"/>
      <sheetName val="Unpaid Dividend 2007"/>
      <sheetName val="Interest Receivable"/>
      <sheetName val="Loans &amp; Advances"/>
      <sheetName val="Current Liabilities"/>
      <sheetName val="Provisions"/>
      <sheetName val="Dividend Received"/>
      <sheetName val="Interest Received on Loan &amp; TDS"/>
      <sheetName val="Miscellaneous Receipts"/>
      <sheetName val="Profit on Inv.-Other than Trade"/>
      <sheetName val="Capital Gain"/>
      <sheetName val="Profit on Sale of Investment"/>
      <sheetName val="L. T. Profit on Sale of Invest."/>
      <sheetName val=" Loss on Sale of Investment"/>
      <sheetName val="L. T. Loss on Sale of Invest."/>
      <sheetName val="Salary"/>
      <sheetName val="Salary, Wages &amp; Bonus"/>
      <sheetName val="Bonus"/>
      <sheetName val="Contribution to P. F. &amp; F. P."/>
      <sheetName val="Directors Attendance"/>
      <sheetName val="Directors Fees"/>
      <sheetName val="Miscellaneous Expenses"/>
      <sheetName val="Miscellaneous Exp. (Branchwise)"/>
      <sheetName val="Miscellaneous Exp. (Southern)"/>
      <sheetName val="Miscellaneous Exp. (Claro)"/>
      <sheetName val="Bank Charges"/>
      <sheetName val="Income Tax Position"/>
      <sheetName val="Sale of Fixed Assets"/>
      <sheetName val="Notes to Accounts"/>
      <sheetName val="Schedule -16 Quantitative"/>
      <sheetName val="Share Purchase"/>
      <sheetName val="Other payables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ial balance"/>
      <sheetName val="Grouping"/>
      <sheetName val="SIGNED NOTE -14 "/>
      <sheetName val="B&amp;S"/>
      <sheetName val="P &amp; L"/>
      <sheetName val="A.01 Share Capital"/>
      <sheetName val="A.02 Reserves &amp; Surplus"/>
      <sheetName val="A.06 LT Borrowings"/>
      <sheetName val="A.07-A.13 Liabilities "/>
      <sheetName val="A.14 Tangible &amp; Intangible"/>
      <sheetName val="A.15 Investments "/>
      <sheetName val="A.16-17 NC Assets"/>
      <sheetName val="A.18 Current Investment"/>
      <sheetName val="A.19 Inventories"/>
      <sheetName val="A.20 Trade Rec"/>
      <sheetName val="A.21 Cash n Bank"/>
      <sheetName val="A.22-23 STLA"/>
      <sheetName val="B.01 Revenue"/>
      <sheetName val="B.03-17Expenses"/>
      <sheetName val="Other Misc exp detail"/>
      <sheetName val="E. Additional Notes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&amp;l"/>
      <sheetName val="sch bs"/>
      <sheetName val="fixed assets"/>
      <sheetName val="sch  to bs"/>
      <sheetName val="sch to P&amp;L"/>
      <sheetName val="Notes .(1 to 6)"/>
      <sheetName val="(7) Notes contd..."/>
      <sheetName val="( 7 &amp; 8)notes contd"/>
      <sheetName val="notes contd.."/>
      <sheetName val="bus profile"/>
      <sheetName val="cashflow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tabSelected="1" zoomScalePageLayoutView="0" workbookViewId="0" topLeftCell="A132">
      <selection activeCell="C160" sqref="C160"/>
    </sheetView>
  </sheetViews>
  <sheetFormatPr defaultColWidth="9.140625" defaultRowHeight="12.75"/>
  <cols>
    <col min="1" max="1" width="6.140625" style="0" bestFit="1" customWidth="1"/>
    <col min="2" max="2" width="2.8515625" style="0" customWidth="1"/>
    <col min="3" max="3" width="47.28125" style="0" customWidth="1"/>
    <col min="4" max="4" width="11.28125" style="0" customWidth="1"/>
    <col min="5" max="6" width="12.140625" style="0" customWidth="1"/>
    <col min="7" max="7" width="15.28125" style="0" bestFit="1" customWidth="1"/>
    <col min="8" max="8" width="2.28125" style="0" customWidth="1"/>
    <col min="11" max="11" width="13.8515625" style="0" bestFit="1" customWidth="1"/>
  </cols>
  <sheetData>
    <row r="1" spans="1:7" ht="19.5">
      <c r="A1" s="361" t="s">
        <v>254</v>
      </c>
      <c r="B1" s="361"/>
      <c r="C1" s="361"/>
      <c r="D1" s="361"/>
      <c r="E1" s="361"/>
      <c r="F1" s="361"/>
      <c r="G1" s="361"/>
    </row>
    <row r="2" spans="1:7" s="269" customFormat="1" ht="12.75">
      <c r="A2" s="362" t="s">
        <v>294</v>
      </c>
      <c r="B2" s="362"/>
      <c r="C2" s="362"/>
      <c r="D2" s="362"/>
      <c r="E2" s="362"/>
      <c r="F2" s="362"/>
      <c r="G2" s="362"/>
    </row>
    <row r="3" spans="1:7" ht="12.75">
      <c r="A3" s="362" t="s">
        <v>295</v>
      </c>
      <c r="B3" s="362"/>
      <c r="C3" s="362"/>
      <c r="D3" s="362"/>
      <c r="E3" s="362"/>
      <c r="F3" s="362"/>
      <c r="G3" s="362"/>
    </row>
    <row r="4" spans="1:7" ht="12.75">
      <c r="A4" s="362" t="s">
        <v>296</v>
      </c>
      <c r="B4" s="362"/>
      <c r="C4" s="362"/>
      <c r="D4" s="362"/>
      <c r="E4" s="362"/>
      <c r="F4" s="362"/>
      <c r="G4" s="362"/>
    </row>
    <row r="5" spans="1:7" ht="12.75">
      <c r="A5" s="362"/>
      <c r="B5" s="362"/>
      <c r="C5" s="362"/>
      <c r="D5" s="362"/>
      <c r="E5" s="362"/>
      <c r="F5" s="362"/>
      <c r="G5" s="362"/>
    </row>
    <row r="6" spans="1:7" s="268" customFormat="1" ht="8.25">
      <c r="A6" s="363"/>
      <c r="B6" s="363"/>
      <c r="C6" s="363"/>
      <c r="D6" s="363"/>
      <c r="E6" s="363"/>
      <c r="F6" s="363"/>
      <c r="G6" s="363"/>
    </row>
    <row r="7" spans="1:7" s="201" customFormat="1" ht="15">
      <c r="A7" s="368" t="s">
        <v>281</v>
      </c>
      <c r="B7" s="368"/>
      <c r="C7" s="368"/>
      <c r="D7" s="368"/>
      <c r="E7" s="368"/>
      <c r="F7" s="368"/>
      <c r="G7" s="368"/>
    </row>
    <row r="8" spans="1:7" s="268" customFormat="1" ht="8.25">
      <c r="A8" s="270"/>
      <c r="B8" s="270"/>
      <c r="C8" s="270"/>
      <c r="D8" s="270"/>
      <c r="E8" s="270"/>
      <c r="F8" s="270"/>
      <c r="G8" s="270"/>
    </row>
    <row r="9" spans="1:7" ht="15">
      <c r="A9" s="121"/>
      <c r="B9" s="121"/>
      <c r="C9" s="121"/>
      <c r="D9" s="121"/>
      <c r="E9" s="121"/>
      <c r="F9" s="121"/>
      <c r="G9" s="122" t="s">
        <v>253</v>
      </c>
    </row>
    <row r="10" spans="1:7" s="282" customFormat="1" ht="6.75">
      <c r="A10" s="281"/>
      <c r="B10" s="281"/>
      <c r="C10" s="281"/>
      <c r="D10" s="281"/>
      <c r="E10" s="281"/>
      <c r="F10" s="281"/>
      <c r="G10" s="281"/>
    </row>
    <row r="11" spans="1:8" ht="15">
      <c r="A11" s="250"/>
      <c r="B11" s="251"/>
      <c r="C11" s="251"/>
      <c r="D11" s="355" t="s">
        <v>266</v>
      </c>
      <c r="E11" s="356"/>
      <c r="F11" s="357"/>
      <c r="G11" s="352" t="s">
        <v>267</v>
      </c>
      <c r="H11" s="351"/>
    </row>
    <row r="12" spans="1:7" ht="12.75">
      <c r="A12" s="364" t="s">
        <v>5</v>
      </c>
      <c r="B12" s="365"/>
      <c r="C12" s="365"/>
      <c r="D12" s="164" t="s">
        <v>282</v>
      </c>
      <c r="E12" s="164" t="s">
        <v>280</v>
      </c>
      <c r="F12" s="164" t="s">
        <v>283</v>
      </c>
      <c r="G12" s="164" t="s">
        <v>280</v>
      </c>
    </row>
    <row r="13" spans="1:7" ht="12.75">
      <c r="A13" s="366"/>
      <c r="B13" s="367"/>
      <c r="C13" s="367"/>
      <c r="D13" s="123" t="s">
        <v>7</v>
      </c>
      <c r="E13" s="123" t="s">
        <v>7</v>
      </c>
      <c r="F13" s="123" t="s">
        <v>7</v>
      </c>
      <c r="G13" s="123" t="s">
        <v>6</v>
      </c>
    </row>
    <row r="14" spans="1:7" ht="12.75">
      <c r="A14" s="230" t="s">
        <v>20</v>
      </c>
      <c r="B14" s="166"/>
      <c r="C14" s="154" t="s">
        <v>214</v>
      </c>
      <c r="D14" s="290"/>
      <c r="E14" s="209"/>
      <c r="F14" s="209"/>
      <c r="G14" s="209"/>
    </row>
    <row r="15" spans="1:7" ht="12.75">
      <c r="A15" s="165"/>
      <c r="B15" s="228" t="s">
        <v>198</v>
      </c>
      <c r="C15" s="228" t="s">
        <v>226</v>
      </c>
      <c r="D15" s="210">
        <v>842.6199999999999</v>
      </c>
      <c r="E15" s="210">
        <v>950.02</v>
      </c>
      <c r="F15" s="156">
        <v>757.48</v>
      </c>
      <c r="G15" s="210">
        <v>3131.36</v>
      </c>
    </row>
    <row r="16" spans="1:7" ht="12.75">
      <c r="A16" s="165"/>
      <c r="B16" s="228"/>
      <c r="C16" s="228" t="s">
        <v>215</v>
      </c>
      <c r="D16" s="210"/>
      <c r="E16" s="210"/>
      <c r="F16" s="156"/>
      <c r="G16" s="210"/>
    </row>
    <row r="17" spans="1:8" ht="12.75">
      <c r="A17" s="167"/>
      <c r="B17" s="166" t="s">
        <v>199</v>
      </c>
      <c r="C17" s="166" t="s">
        <v>202</v>
      </c>
      <c r="D17" s="210">
        <v>13.559999999999999</v>
      </c>
      <c r="E17" s="210">
        <v>10.15</v>
      </c>
      <c r="F17" s="156">
        <v>3.64</v>
      </c>
      <c r="G17" s="210">
        <v>19.32</v>
      </c>
      <c r="H17" s="1"/>
    </row>
    <row r="18" spans="1:8" ht="12.75">
      <c r="A18" s="167"/>
      <c r="B18" s="166"/>
      <c r="C18" s="154" t="s">
        <v>216</v>
      </c>
      <c r="D18" s="211">
        <v>856.1799999999998</v>
      </c>
      <c r="E18" s="211">
        <v>960.17</v>
      </c>
      <c r="F18" s="168">
        <v>761.12</v>
      </c>
      <c r="G18" s="211">
        <v>3150.6800000000003</v>
      </c>
      <c r="H18" s="1"/>
    </row>
    <row r="19" spans="1:7" ht="12.75">
      <c r="A19" s="229" t="s">
        <v>19</v>
      </c>
      <c r="B19" s="169"/>
      <c r="C19" s="170" t="s">
        <v>217</v>
      </c>
      <c r="D19" s="210"/>
      <c r="E19" s="210"/>
      <c r="F19" s="156"/>
      <c r="G19" s="210"/>
    </row>
    <row r="20" spans="1:7" ht="12.75">
      <c r="A20" s="130"/>
      <c r="B20" s="194" t="s">
        <v>198</v>
      </c>
      <c r="C20" s="231" t="s">
        <v>218</v>
      </c>
      <c r="D20" s="205">
        <v>502.77</v>
      </c>
      <c r="E20" s="205">
        <v>545.62</v>
      </c>
      <c r="F20" s="131">
        <v>405.25</v>
      </c>
      <c r="G20" s="225">
        <v>1706.85</v>
      </c>
    </row>
    <row r="21" spans="1:7" ht="12.75">
      <c r="A21" s="130"/>
      <c r="B21" s="194" t="s">
        <v>199</v>
      </c>
      <c r="C21" s="231" t="s">
        <v>279</v>
      </c>
      <c r="D21" s="205">
        <v>0</v>
      </c>
      <c r="E21" s="205">
        <v>0</v>
      </c>
      <c r="F21" s="131">
        <v>156.99</v>
      </c>
      <c r="G21" s="225">
        <v>382.25</v>
      </c>
    </row>
    <row r="22" spans="1:7" ht="12.75">
      <c r="A22" s="130"/>
      <c r="B22" s="232" t="s">
        <v>213</v>
      </c>
      <c r="C22" s="231" t="s">
        <v>219</v>
      </c>
      <c r="D22" s="205"/>
      <c r="E22" s="205"/>
      <c r="F22" s="131"/>
      <c r="G22" s="225"/>
    </row>
    <row r="23" spans="1:7" ht="12.75">
      <c r="A23" s="130"/>
      <c r="B23" s="232"/>
      <c r="C23" s="231" t="s">
        <v>220</v>
      </c>
      <c r="D23" s="205">
        <v>-8.25</v>
      </c>
      <c r="E23" s="205">
        <v>-34.21</v>
      </c>
      <c r="F23" s="131">
        <v>-47.02</v>
      </c>
      <c r="G23" s="225">
        <v>-101.06</v>
      </c>
    </row>
    <row r="24" spans="1:7" ht="12.75">
      <c r="A24" s="130"/>
      <c r="B24" s="194" t="s">
        <v>227</v>
      </c>
      <c r="C24" s="231" t="s">
        <v>221</v>
      </c>
      <c r="D24" s="205">
        <v>68.97</v>
      </c>
      <c r="E24" s="205">
        <v>65.6</v>
      </c>
      <c r="F24" s="131">
        <v>59.84</v>
      </c>
      <c r="G24" s="225">
        <v>249.54</v>
      </c>
    </row>
    <row r="25" spans="1:7" ht="12.75">
      <c r="A25" s="130"/>
      <c r="B25" s="194" t="s">
        <v>228</v>
      </c>
      <c r="C25" s="231" t="s">
        <v>222</v>
      </c>
      <c r="D25" s="205">
        <v>27.540000000000003</v>
      </c>
      <c r="E25" s="205">
        <v>23.08</v>
      </c>
      <c r="F25" s="131">
        <v>28.51</v>
      </c>
      <c r="G25" s="225">
        <v>108.63</v>
      </c>
    </row>
    <row r="26" spans="1:7" ht="12.75">
      <c r="A26" s="130"/>
      <c r="B26" s="194" t="s">
        <v>229</v>
      </c>
      <c r="C26" s="231" t="s">
        <v>230</v>
      </c>
      <c r="D26" s="205">
        <v>49.62</v>
      </c>
      <c r="E26" s="205">
        <v>45.08</v>
      </c>
      <c r="F26" s="131">
        <v>45.89</v>
      </c>
      <c r="G26" s="225">
        <v>176.77</v>
      </c>
    </row>
    <row r="27" spans="1:7" ht="12.75">
      <c r="A27" s="130"/>
      <c r="B27" s="194" t="s">
        <v>231</v>
      </c>
      <c r="C27" s="129" t="s">
        <v>176</v>
      </c>
      <c r="D27" s="205">
        <v>69.94</v>
      </c>
      <c r="E27" s="205">
        <v>146.91</v>
      </c>
      <c r="F27" s="131">
        <v>72.14</v>
      </c>
      <c r="G27" s="225">
        <v>324.39</v>
      </c>
    </row>
    <row r="28" spans="1:7" ht="12.75">
      <c r="A28" s="136"/>
      <c r="B28" s="145"/>
      <c r="C28" s="233" t="s">
        <v>223</v>
      </c>
      <c r="D28" s="212">
        <v>710.5899999999999</v>
      </c>
      <c r="E28" s="212">
        <v>792.08</v>
      </c>
      <c r="F28" s="171">
        <v>721.6</v>
      </c>
      <c r="G28" s="222">
        <v>2847.37</v>
      </c>
    </row>
    <row r="29" spans="1:7" ht="12.75">
      <c r="A29" s="234" t="s">
        <v>203</v>
      </c>
      <c r="B29" s="150"/>
      <c r="C29" s="153" t="s">
        <v>272</v>
      </c>
      <c r="D29" s="205"/>
      <c r="E29" s="205"/>
      <c r="F29" s="131"/>
      <c r="G29" s="225"/>
    </row>
    <row r="30" spans="1:7" ht="12.75">
      <c r="A30" s="130"/>
      <c r="B30" s="150"/>
      <c r="C30" s="153" t="s">
        <v>232</v>
      </c>
      <c r="D30" s="206">
        <v>145.58999999999992</v>
      </c>
      <c r="E30" s="206">
        <v>168.08999999999992</v>
      </c>
      <c r="F30" s="172">
        <v>39.51999999999998</v>
      </c>
      <c r="G30" s="283">
        <v>303.3100000000004</v>
      </c>
    </row>
    <row r="31" spans="1:7" ht="12.75">
      <c r="A31" s="235" t="s">
        <v>175</v>
      </c>
      <c r="B31" s="173"/>
      <c r="C31" s="125" t="s">
        <v>0</v>
      </c>
      <c r="D31" s="213">
        <v>6.529999999999999</v>
      </c>
      <c r="E31" s="213">
        <v>13.46</v>
      </c>
      <c r="F31" s="124">
        <v>17.099999999999998</v>
      </c>
      <c r="G31" s="213">
        <v>182.6</v>
      </c>
    </row>
    <row r="32" spans="1:8" s="176" customFormat="1" ht="12.75">
      <c r="A32" s="230" t="s">
        <v>22</v>
      </c>
      <c r="B32" s="174"/>
      <c r="C32" s="154" t="s">
        <v>255</v>
      </c>
      <c r="D32" s="207"/>
      <c r="E32" s="207"/>
      <c r="F32" s="175"/>
      <c r="G32" s="210"/>
      <c r="H32" s="190"/>
    </row>
    <row r="33" spans="1:8" ht="12.75">
      <c r="A33" s="167"/>
      <c r="B33" s="177"/>
      <c r="C33" s="154" t="s">
        <v>224</v>
      </c>
      <c r="D33" s="214">
        <v>152.11999999999992</v>
      </c>
      <c r="E33" s="214">
        <v>181.54999999999993</v>
      </c>
      <c r="F33" s="178">
        <v>56.619999999999976</v>
      </c>
      <c r="G33" s="216">
        <v>485.9100000000004</v>
      </c>
      <c r="H33" s="1"/>
    </row>
    <row r="34" spans="1:7" ht="12.75">
      <c r="A34" s="229" t="s">
        <v>137</v>
      </c>
      <c r="B34" s="169"/>
      <c r="C34" s="291" t="s">
        <v>225</v>
      </c>
      <c r="D34" s="209">
        <v>6.35</v>
      </c>
      <c r="E34" s="209">
        <v>6.43</v>
      </c>
      <c r="F34" s="133">
        <v>9.09</v>
      </c>
      <c r="G34" s="209">
        <v>25.95</v>
      </c>
    </row>
    <row r="35" spans="1:7" ht="12.75">
      <c r="A35" s="229" t="s">
        <v>138</v>
      </c>
      <c r="B35" s="169"/>
      <c r="C35" s="170" t="s">
        <v>273</v>
      </c>
      <c r="D35" s="209"/>
      <c r="E35" s="209"/>
      <c r="F35" s="133"/>
      <c r="G35" s="209"/>
    </row>
    <row r="36" spans="1:8" ht="12.75">
      <c r="A36" s="179"/>
      <c r="B36" s="135"/>
      <c r="C36" s="180" t="s">
        <v>233</v>
      </c>
      <c r="D36" s="215">
        <v>145.76999999999992</v>
      </c>
      <c r="E36" s="215">
        <v>175.11999999999992</v>
      </c>
      <c r="F36" s="181">
        <v>47.52999999999997</v>
      </c>
      <c r="G36" s="211">
        <v>459.96000000000043</v>
      </c>
      <c r="H36" s="1"/>
    </row>
    <row r="37" spans="1:7" ht="12.75">
      <c r="A37" s="235" t="s">
        <v>25</v>
      </c>
      <c r="B37" s="173"/>
      <c r="C37" s="292" t="s">
        <v>200</v>
      </c>
      <c r="D37" s="213">
        <v>0</v>
      </c>
      <c r="E37" s="213">
        <v>0</v>
      </c>
      <c r="F37" s="124">
        <v>0</v>
      </c>
      <c r="G37" s="213">
        <v>0</v>
      </c>
    </row>
    <row r="38" spans="1:8" ht="12.75">
      <c r="A38" s="230" t="s">
        <v>178</v>
      </c>
      <c r="B38" s="177"/>
      <c r="C38" s="154" t="s">
        <v>274</v>
      </c>
      <c r="D38" s="207"/>
      <c r="E38" s="207"/>
      <c r="F38" s="175"/>
      <c r="G38" s="210"/>
      <c r="H38" s="1"/>
    </row>
    <row r="39" spans="1:7" ht="12.75">
      <c r="A39" s="167"/>
      <c r="B39" s="177"/>
      <c r="C39" s="154" t="s">
        <v>234</v>
      </c>
      <c r="D39" s="216">
        <v>145.76999999999992</v>
      </c>
      <c r="E39" s="216">
        <v>175.11999999999992</v>
      </c>
      <c r="F39" s="127">
        <v>47.52999999999997</v>
      </c>
      <c r="G39" s="216">
        <v>459.96000000000043</v>
      </c>
    </row>
    <row r="40" spans="1:7" ht="12.75">
      <c r="A40" s="235" t="s">
        <v>179</v>
      </c>
      <c r="B40" s="173"/>
      <c r="C40" s="125" t="s">
        <v>177</v>
      </c>
      <c r="D40" s="254">
        <v>29</v>
      </c>
      <c r="E40" s="254">
        <v>138.57</v>
      </c>
      <c r="F40" s="255">
        <v>9</v>
      </c>
      <c r="G40" s="254">
        <v>172.57</v>
      </c>
    </row>
    <row r="41" spans="1:7" ht="12.75">
      <c r="A41" s="230" t="s">
        <v>180</v>
      </c>
      <c r="B41" s="177"/>
      <c r="C41" s="155" t="s">
        <v>275</v>
      </c>
      <c r="D41" s="218"/>
      <c r="E41" s="218"/>
      <c r="F41" s="183"/>
      <c r="G41" s="218"/>
    </row>
    <row r="42" spans="1:7" ht="12.75">
      <c r="A42" s="134"/>
      <c r="B42" s="184"/>
      <c r="C42" s="185" t="s">
        <v>268</v>
      </c>
      <c r="D42" s="220">
        <v>116.76999999999992</v>
      </c>
      <c r="E42" s="220">
        <v>36.549999999999926</v>
      </c>
      <c r="F42" s="162">
        <v>38.52999999999997</v>
      </c>
      <c r="G42" s="220">
        <v>287.39000000000044</v>
      </c>
    </row>
    <row r="43" spans="1:7" ht="12.75">
      <c r="A43" s="230" t="s">
        <v>181</v>
      </c>
      <c r="B43" s="177"/>
      <c r="C43" s="182" t="s">
        <v>201</v>
      </c>
      <c r="D43" s="218"/>
      <c r="E43" s="218"/>
      <c r="F43" s="183"/>
      <c r="G43" s="218"/>
    </row>
    <row r="44" spans="1:7" ht="12.75" customHeight="1">
      <c r="A44" s="134"/>
      <c r="B44" s="184"/>
      <c r="C44" s="237" t="s">
        <v>257</v>
      </c>
      <c r="D44" s="219">
        <v>0</v>
      </c>
      <c r="E44" s="219">
        <v>0</v>
      </c>
      <c r="F44" s="163">
        <v>0</v>
      </c>
      <c r="G44" s="219">
        <v>0</v>
      </c>
    </row>
    <row r="45" spans="1:7" ht="12.75">
      <c r="A45" s="236" t="s">
        <v>182</v>
      </c>
      <c r="B45" s="184"/>
      <c r="C45" s="126" t="s">
        <v>256</v>
      </c>
      <c r="D45" s="220">
        <v>116.76999999999992</v>
      </c>
      <c r="E45" s="220">
        <v>36.549999999999926</v>
      </c>
      <c r="F45" s="162">
        <v>38.52999999999997</v>
      </c>
      <c r="G45" s="220">
        <v>287.39000000000044</v>
      </c>
    </row>
    <row r="46" spans="1:7" ht="12.75">
      <c r="A46" s="230" t="s">
        <v>183</v>
      </c>
      <c r="B46" s="177"/>
      <c r="C46" s="182" t="s">
        <v>204</v>
      </c>
      <c r="D46" s="218"/>
      <c r="E46" s="218"/>
      <c r="F46" s="183"/>
      <c r="G46" s="218"/>
    </row>
    <row r="47" spans="1:7" ht="12.75">
      <c r="A47" s="134"/>
      <c r="B47" s="184"/>
      <c r="C47" s="237" t="s">
        <v>258</v>
      </c>
      <c r="D47" s="219">
        <v>388.32</v>
      </c>
      <c r="E47" s="219">
        <v>388.32</v>
      </c>
      <c r="F47" s="163">
        <v>388.32</v>
      </c>
      <c r="G47" s="219">
        <v>388.32</v>
      </c>
    </row>
    <row r="48" spans="1:7" ht="12.75">
      <c r="A48" s="230" t="s">
        <v>184</v>
      </c>
      <c r="B48" s="177"/>
      <c r="C48" s="182" t="s">
        <v>276</v>
      </c>
      <c r="D48" s="217"/>
      <c r="E48" s="217"/>
      <c r="F48" s="183"/>
      <c r="G48" s="218"/>
    </row>
    <row r="49" spans="1:7" ht="12.75">
      <c r="A49" s="132"/>
      <c r="B49" s="177"/>
      <c r="C49" s="182" t="s">
        <v>205</v>
      </c>
      <c r="D49" s="217">
        <v>0</v>
      </c>
      <c r="E49" s="217">
        <v>0</v>
      </c>
      <c r="F49" s="183">
        <v>0</v>
      </c>
      <c r="G49" s="218">
        <v>2985.57</v>
      </c>
    </row>
    <row r="50" spans="1:7" ht="12.75">
      <c r="A50" s="238" t="s">
        <v>269</v>
      </c>
      <c r="B50" s="186"/>
      <c r="C50" s="149" t="s">
        <v>235</v>
      </c>
      <c r="D50" s="208"/>
      <c r="E50" s="208"/>
      <c r="F50" s="140"/>
      <c r="G50" s="223"/>
    </row>
    <row r="51" spans="1:7" ht="12.75">
      <c r="A51" s="130"/>
      <c r="B51" s="1"/>
      <c r="C51" s="153" t="s">
        <v>259</v>
      </c>
      <c r="D51" s="354">
        <v>3.0070560362587537</v>
      </c>
      <c r="E51" s="354">
        <v>0.9412340337865659</v>
      </c>
      <c r="F51" s="358">
        <v>0.9922229089410789</v>
      </c>
      <c r="G51" s="354">
        <v>7.40085496497735</v>
      </c>
    </row>
    <row r="52" spans="1:7" ht="12.75">
      <c r="A52" s="130"/>
      <c r="B52" s="1" t="s">
        <v>198</v>
      </c>
      <c r="C52" s="231" t="s">
        <v>236</v>
      </c>
      <c r="D52" s="354"/>
      <c r="E52" s="354"/>
      <c r="F52" s="358"/>
      <c r="G52" s="354"/>
    </row>
    <row r="53" spans="1:7" s="262" customFormat="1" ht="5.25" customHeight="1">
      <c r="A53" s="259"/>
      <c r="B53" s="260"/>
      <c r="C53" s="261"/>
      <c r="D53" s="354">
        <v>3.0070560362587537</v>
      </c>
      <c r="E53" s="354">
        <v>0.9412340337865659</v>
      </c>
      <c r="F53" s="358">
        <v>0.9922229089410789</v>
      </c>
      <c r="G53" s="354">
        <v>7.40085496497735</v>
      </c>
    </row>
    <row r="54" spans="1:7" ht="12.75">
      <c r="A54" s="144"/>
      <c r="B54" s="145" t="s">
        <v>199</v>
      </c>
      <c r="C54" s="293" t="s">
        <v>237</v>
      </c>
      <c r="D54" s="359"/>
      <c r="E54" s="359"/>
      <c r="F54" s="371"/>
      <c r="G54" s="359"/>
    </row>
    <row r="55" spans="1:7" ht="12.75">
      <c r="A55" s="191" t="s">
        <v>270</v>
      </c>
      <c r="B55" s="1"/>
      <c r="C55" s="239" t="s">
        <v>249</v>
      </c>
      <c r="D55" s="285"/>
      <c r="E55" s="226"/>
      <c r="F55" s="227"/>
      <c r="G55" s="313"/>
    </row>
    <row r="56" spans="1:7" ht="12.75">
      <c r="A56" s="130"/>
      <c r="B56" s="1"/>
      <c r="C56" s="153" t="s">
        <v>259</v>
      </c>
      <c r="D56" s="354">
        <v>3.0070560362587537</v>
      </c>
      <c r="E56" s="354">
        <v>0.9412340337865659</v>
      </c>
      <c r="F56" s="358">
        <v>0.9922229089410789</v>
      </c>
      <c r="G56" s="354">
        <v>7.40085496497735</v>
      </c>
    </row>
    <row r="57" spans="1:7" ht="12.75">
      <c r="A57" s="130"/>
      <c r="B57" s="1" t="s">
        <v>198</v>
      </c>
      <c r="C57" s="231" t="s">
        <v>236</v>
      </c>
      <c r="D57" s="354"/>
      <c r="E57" s="354"/>
      <c r="F57" s="358"/>
      <c r="G57" s="354"/>
    </row>
    <row r="58" spans="1:7" s="262" customFormat="1" ht="5.25" customHeight="1">
      <c r="A58" s="259"/>
      <c r="B58" s="260"/>
      <c r="C58" s="261"/>
      <c r="D58" s="354">
        <v>3.0070560362587537</v>
      </c>
      <c r="E58" s="354">
        <v>0.9412340337865659</v>
      </c>
      <c r="F58" s="358">
        <v>0.9922229089410789</v>
      </c>
      <c r="G58" s="354">
        <v>7.40085496497735</v>
      </c>
    </row>
    <row r="59" spans="1:7" ht="12.75">
      <c r="A59" s="2"/>
      <c r="B59" s="1" t="s">
        <v>199</v>
      </c>
      <c r="C59" s="231" t="s">
        <v>237</v>
      </c>
      <c r="D59" s="359"/>
      <c r="E59" s="359"/>
      <c r="F59" s="371"/>
      <c r="G59" s="359"/>
    </row>
    <row r="60" spans="1:7" ht="12.75">
      <c r="A60" s="240" t="s">
        <v>238</v>
      </c>
      <c r="B60" s="186"/>
      <c r="C60" s="149" t="s">
        <v>243</v>
      </c>
      <c r="D60" s="223"/>
      <c r="E60" s="223"/>
      <c r="F60" s="140"/>
      <c r="G60" s="223"/>
    </row>
    <row r="61" spans="1:7" ht="12.75">
      <c r="A61" s="234" t="s">
        <v>242</v>
      </c>
      <c r="B61" s="150"/>
      <c r="C61" s="242" t="s">
        <v>241</v>
      </c>
      <c r="D61" s="225"/>
      <c r="E61" s="225"/>
      <c r="F61" s="141"/>
      <c r="G61" s="225"/>
    </row>
    <row r="62" spans="1:7" ht="12.75">
      <c r="A62" s="2"/>
      <c r="B62" s="142" t="s">
        <v>185</v>
      </c>
      <c r="C62" s="194" t="s">
        <v>239</v>
      </c>
      <c r="D62" s="221">
        <v>1035230</v>
      </c>
      <c r="E62" s="221">
        <v>1035230</v>
      </c>
      <c r="F62" s="143">
        <v>1035230</v>
      </c>
      <c r="G62" s="221">
        <v>1035230</v>
      </c>
    </row>
    <row r="63" spans="1:7" ht="12.75">
      <c r="A63" s="144"/>
      <c r="B63" s="137" t="s">
        <v>185</v>
      </c>
      <c r="C63" s="241" t="s">
        <v>240</v>
      </c>
      <c r="D63" s="222">
        <v>26.65937023183349</v>
      </c>
      <c r="E63" s="222">
        <v>26.65937023183349</v>
      </c>
      <c r="F63" s="171">
        <v>26.65937023183349</v>
      </c>
      <c r="G63" s="222">
        <v>26.65937023183349</v>
      </c>
    </row>
    <row r="64" spans="1:7" ht="12.75">
      <c r="A64" s="244">
        <v>2</v>
      </c>
      <c r="B64" s="142"/>
      <c r="C64" s="243" t="s">
        <v>251</v>
      </c>
      <c r="D64" s="221"/>
      <c r="E64" s="221"/>
      <c r="F64" s="197"/>
      <c r="G64" s="221"/>
    </row>
    <row r="65" spans="1:7" ht="12.75">
      <c r="A65" s="2"/>
      <c r="B65" s="187" t="s">
        <v>198</v>
      </c>
      <c r="C65" s="3" t="s">
        <v>207</v>
      </c>
      <c r="D65" s="221"/>
      <c r="E65" s="221"/>
      <c r="F65" s="198"/>
      <c r="G65" s="221"/>
    </row>
    <row r="66" spans="1:7" ht="12.75">
      <c r="A66" s="2"/>
      <c r="B66" s="187"/>
      <c r="C66" s="150" t="s">
        <v>206</v>
      </c>
      <c r="D66" s="221">
        <v>0</v>
      </c>
      <c r="E66" s="221">
        <v>0</v>
      </c>
      <c r="F66" s="198">
        <v>0</v>
      </c>
      <c r="G66" s="221">
        <v>0</v>
      </c>
    </row>
    <row r="67" spans="1:7" ht="12.75">
      <c r="A67" s="2"/>
      <c r="B67" s="187"/>
      <c r="C67" s="150" t="s">
        <v>208</v>
      </c>
      <c r="D67" s="221"/>
      <c r="E67" s="221"/>
      <c r="F67" s="198"/>
      <c r="G67" s="221"/>
    </row>
    <row r="68" spans="1:7" ht="12.75">
      <c r="A68" s="2"/>
      <c r="B68" s="142"/>
      <c r="C68" s="3" t="s">
        <v>209</v>
      </c>
      <c r="D68" s="221">
        <v>0</v>
      </c>
      <c r="E68" s="221">
        <v>0</v>
      </c>
      <c r="F68" s="198">
        <v>0</v>
      </c>
      <c r="G68" s="221">
        <v>0</v>
      </c>
    </row>
    <row r="69" spans="1:7" ht="12.75">
      <c r="A69" s="2" t="s">
        <v>23</v>
      </c>
      <c r="B69" s="187"/>
      <c r="C69" s="150" t="s">
        <v>208</v>
      </c>
      <c r="D69" s="221"/>
      <c r="E69" s="221"/>
      <c r="F69" s="198"/>
      <c r="G69" s="221"/>
    </row>
    <row r="70" spans="1:7" ht="12.75">
      <c r="A70" s="2"/>
      <c r="B70" s="142"/>
      <c r="C70" s="3" t="s">
        <v>263</v>
      </c>
      <c r="D70" s="221">
        <v>0</v>
      </c>
      <c r="E70" s="221">
        <v>0</v>
      </c>
      <c r="F70" s="198">
        <v>0</v>
      </c>
      <c r="G70" s="221">
        <v>0</v>
      </c>
    </row>
    <row r="71" spans="1:7" s="262" customFormat="1" ht="5.25">
      <c r="A71" s="271"/>
      <c r="B71" s="272"/>
      <c r="C71" s="273"/>
      <c r="D71" s="274"/>
      <c r="E71" s="274"/>
      <c r="F71" s="275"/>
      <c r="G71" s="274"/>
    </row>
    <row r="72" spans="1:7" ht="12.75">
      <c r="A72" s="2"/>
      <c r="B72" s="187" t="s">
        <v>199</v>
      </c>
      <c r="C72" s="3" t="s">
        <v>210</v>
      </c>
      <c r="D72" s="221"/>
      <c r="E72" s="221"/>
      <c r="F72" s="198"/>
      <c r="G72" s="221"/>
    </row>
    <row r="73" spans="1:7" ht="12.75">
      <c r="A73" s="2"/>
      <c r="B73" s="187"/>
      <c r="C73" s="150" t="s">
        <v>206</v>
      </c>
      <c r="D73" s="221">
        <v>2847945</v>
      </c>
      <c r="E73" s="221">
        <v>2847945</v>
      </c>
      <c r="F73" s="198">
        <v>2847945</v>
      </c>
      <c r="G73" s="221">
        <v>2847945</v>
      </c>
    </row>
    <row r="74" spans="1:7" ht="12.75">
      <c r="A74" s="2"/>
      <c r="B74" s="187"/>
      <c r="C74" s="150" t="s">
        <v>208</v>
      </c>
      <c r="D74" s="224"/>
      <c r="E74" s="224"/>
      <c r="F74" s="199"/>
      <c r="G74" s="224"/>
    </row>
    <row r="75" spans="1:7" ht="12.75">
      <c r="A75" s="2"/>
      <c r="B75" s="142"/>
      <c r="C75" s="3" t="s">
        <v>209</v>
      </c>
      <c r="D75" s="224" t="s">
        <v>211</v>
      </c>
      <c r="E75" s="224" t="s">
        <v>211</v>
      </c>
      <c r="F75" s="199" t="s">
        <v>211</v>
      </c>
      <c r="G75" s="224" t="s">
        <v>211</v>
      </c>
    </row>
    <row r="76" spans="1:7" ht="12.75">
      <c r="A76" s="2"/>
      <c r="B76" s="187"/>
      <c r="C76" s="150" t="s">
        <v>208</v>
      </c>
      <c r="D76" s="224"/>
      <c r="E76" s="224"/>
      <c r="F76" s="199"/>
      <c r="G76" s="224"/>
    </row>
    <row r="77" spans="1:7" ht="12.75">
      <c r="A77" s="2"/>
      <c r="B77" s="142"/>
      <c r="C77" s="3" t="s">
        <v>263</v>
      </c>
      <c r="D77" s="224" t="s">
        <v>265</v>
      </c>
      <c r="E77" s="224" t="s">
        <v>265</v>
      </c>
      <c r="F77" s="199" t="s">
        <v>265</v>
      </c>
      <c r="G77" s="224" t="s">
        <v>265</v>
      </c>
    </row>
    <row r="78" spans="1:7" s="262" customFormat="1" ht="5.25">
      <c r="A78" s="276"/>
      <c r="B78" s="277"/>
      <c r="C78" s="278"/>
      <c r="D78" s="279"/>
      <c r="E78" s="279"/>
      <c r="F78" s="280"/>
      <c r="G78" s="279"/>
    </row>
    <row r="79" spans="1:7" s="269" customFormat="1" ht="12.75">
      <c r="A79" s="194"/>
      <c r="B79" s="245"/>
      <c r="C79" s="194"/>
      <c r="D79" s="294"/>
      <c r="E79" s="294"/>
      <c r="F79" s="294"/>
      <c r="G79" s="294"/>
    </row>
    <row r="80" spans="1:7" s="269" customFormat="1" ht="12.75">
      <c r="A80" s="194"/>
      <c r="B80" s="245"/>
      <c r="C80" s="194"/>
      <c r="D80" s="294"/>
      <c r="E80" s="294"/>
      <c r="F80" s="294"/>
      <c r="G80" s="294"/>
    </row>
    <row r="81" spans="1:7" s="269" customFormat="1" ht="12.75">
      <c r="A81" s="194"/>
      <c r="B81" s="245"/>
      <c r="C81" s="194"/>
      <c r="D81" s="294"/>
      <c r="E81" s="294"/>
      <c r="F81" s="294"/>
      <c r="G81" s="294"/>
    </row>
    <row r="82" spans="1:7" s="269" customFormat="1" ht="12.75">
      <c r="A82" s="194"/>
      <c r="B82" s="245"/>
      <c r="C82" s="194"/>
      <c r="D82" s="294"/>
      <c r="E82" s="294"/>
      <c r="F82" s="294"/>
      <c r="G82" s="294"/>
    </row>
    <row r="83" spans="1:7" s="269" customFormat="1" ht="12.75">
      <c r="A83" s="194"/>
      <c r="B83" s="245"/>
      <c r="C83" s="194"/>
      <c r="D83" s="294"/>
      <c r="E83" s="294"/>
      <c r="F83" s="294"/>
      <c r="G83" s="353"/>
    </row>
    <row r="84" spans="1:7" s="269" customFormat="1" ht="19.5">
      <c r="A84" s="369" t="s">
        <v>174</v>
      </c>
      <c r="B84" s="369"/>
      <c r="C84" s="369"/>
      <c r="D84" s="369"/>
      <c r="E84" s="369"/>
      <c r="F84" s="369"/>
      <c r="G84" s="369"/>
    </row>
    <row r="85" spans="1:7" s="269" customFormat="1" ht="12.75">
      <c r="A85" s="370" t="s">
        <v>287</v>
      </c>
      <c r="B85" s="370"/>
      <c r="C85" s="370"/>
      <c r="D85" s="370"/>
      <c r="E85" s="370"/>
      <c r="F85" s="370"/>
      <c r="G85" s="370"/>
    </row>
    <row r="86" spans="1:7" s="269" customFormat="1" ht="12.75">
      <c r="A86" s="370" t="s">
        <v>288</v>
      </c>
      <c r="B86" s="370"/>
      <c r="C86" s="370"/>
      <c r="D86" s="370"/>
      <c r="E86" s="370"/>
      <c r="F86" s="370"/>
      <c r="G86" s="370"/>
    </row>
    <row r="87" spans="1:7" s="269" customFormat="1" ht="12.75">
      <c r="A87" s="370" t="s">
        <v>289</v>
      </c>
      <c r="B87" s="370"/>
      <c r="C87" s="370"/>
      <c r="D87" s="370"/>
      <c r="E87" s="370"/>
      <c r="F87" s="370"/>
      <c r="G87" s="370"/>
    </row>
    <row r="88" spans="1:7" s="269" customFormat="1" ht="12.75">
      <c r="A88" s="362"/>
      <c r="B88" s="362"/>
      <c r="C88" s="362"/>
      <c r="D88" s="362"/>
      <c r="E88" s="362"/>
      <c r="F88" s="362"/>
      <c r="G88" s="362"/>
    </row>
    <row r="89" spans="1:7" s="201" customFormat="1" ht="14.25">
      <c r="A89" s="202"/>
      <c r="B89" s="203"/>
      <c r="C89" s="202"/>
      <c r="D89" s="202"/>
      <c r="E89" s="204"/>
      <c r="F89" s="204"/>
      <c r="G89" s="204"/>
    </row>
    <row r="90" spans="1:7" s="201" customFormat="1" ht="14.25">
      <c r="A90" s="247"/>
      <c r="B90" s="248"/>
      <c r="C90" s="193" t="s">
        <v>245</v>
      </c>
      <c r="D90" s="287"/>
      <c r="E90" s="372" t="s">
        <v>284</v>
      </c>
      <c r="F90" s="372"/>
      <c r="G90" s="373"/>
    </row>
    <row r="91" spans="1:7" s="264" customFormat="1" ht="11.25">
      <c r="A91" s="263"/>
      <c r="B91" s="265"/>
      <c r="C91" s="266"/>
      <c r="D91" s="288"/>
      <c r="E91" s="267"/>
      <c r="F91" s="267"/>
      <c r="G91" s="308"/>
    </row>
    <row r="92" spans="1:7" s="201" customFormat="1" ht="14.25">
      <c r="A92" s="191" t="s">
        <v>264</v>
      </c>
      <c r="B92" s="245"/>
      <c r="C92" s="191" t="s">
        <v>244</v>
      </c>
      <c r="D92" s="152"/>
      <c r="E92" s="249"/>
      <c r="F92" s="249"/>
      <c r="G92" s="309"/>
    </row>
    <row r="93" spans="1:7" s="269" customFormat="1" ht="12.75">
      <c r="A93" s="192"/>
      <c r="B93" s="245"/>
      <c r="C93" s="192"/>
      <c r="D93" s="194"/>
      <c r="E93" s="246"/>
      <c r="F93" s="246"/>
      <c r="G93" s="310"/>
    </row>
    <row r="94" spans="1:7" s="201" customFormat="1" ht="14.25">
      <c r="A94" s="192"/>
      <c r="B94" s="245"/>
      <c r="C94" s="192" t="s">
        <v>246</v>
      </c>
      <c r="D94" s="194"/>
      <c r="E94" s="246"/>
      <c r="F94" s="258" t="s">
        <v>250</v>
      </c>
      <c r="G94" s="311"/>
    </row>
    <row r="95" spans="1:7" s="201" customFormat="1" ht="14.25">
      <c r="A95" s="192"/>
      <c r="B95" s="245"/>
      <c r="C95" s="192" t="s">
        <v>247</v>
      </c>
      <c r="D95" s="194"/>
      <c r="E95" s="246"/>
      <c r="F95" s="258" t="s">
        <v>250</v>
      </c>
      <c r="G95" s="311"/>
    </row>
    <row r="96" spans="1:7" s="201" customFormat="1" ht="14.25">
      <c r="A96" s="192"/>
      <c r="B96" s="245"/>
      <c r="C96" s="192" t="s">
        <v>271</v>
      </c>
      <c r="D96" s="194"/>
      <c r="E96" s="246"/>
      <c r="F96" s="258" t="s">
        <v>250</v>
      </c>
      <c r="G96" s="311"/>
    </row>
    <row r="97" spans="1:7" s="201" customFormat="1" ht="14.25">
      <c r="A97" s="192"/>
      <c r="B97" s="245"/>
      <c r="C97" s="192" t="s">
        <v>248</v>
      </c>
      <c r="D97" s="194"/>
      <c r="E97" s="246"/>
      <c r="F97" s="258" t="s">
        <v>250</v>
      </c>
      <c r="G97" s="311"/>
    </row>
    <row r="98" spans="1:7" s="269" customFormat="1" ht="12.75">
      <c r="A98" s="298"/>
      <c r="B98" s="299"/>
      <c r="C98" s="298"/>
      <c r="D98" s="241"/>
      <c r="E98" s="300"/>
      <c r="F98" s="300"/>
      <c r="G98" s="312"/>
    </row>
    <row r="99" spans="1:7" s="269" customFormat="1" ht="12.75">
      <c r="A99" s="194"/>
      <c r="B99" s="245"/>
      <c r="C99" s="194"/>
      <c r="D99" s="194"/>
      <c r="E99" s="246"/>
      <c r="F99" s="246"/>
      <c r="G99" s="246"/>
    </row>
    <row r="100" spans="1:7" ht="12.75">
      <c r="A100" s="387" t="s">
        <v>285</v>
      </c>
      <c r="B100" s="387"/>
      <c r="C100" s="387"/>
      <c r="D100" s="387"/>
      <c r="E100" s="387"/>
      <c r="F100" s="387"/>
      <c r="G100" s="387"/>
    </row>
    <row r="101" spans="1:7" s="269" customFormat="1" ht="12.75">
      <c r="A101" s="284"/>
      <c r="B101" s="284"/>
      <c r="C101" s="284"/>
      <c r="D101" s="284"/>
      <c r="E101" s="284"/>
      <c r="F101" s="284"/>
      <c r="G101" s="284"/>
    </row>
    <row r="102" spans="1:7" ht="15">
      <c r="A102" s="121"/>
      <c r="B102" s="121"/>
      <c r="C102" s="121"/>
      <c r="D102" s="121"/>
      <c r="E102" s="121"/>
      <c r="F102" s="121"/>
      <c r="G102" s="122" t="s">
        <v>253</v>
      </c>
    </row>
    <row r="103" spans="1:7" s="269" customFormat="1" ht="12.75">
      <c r="A103" s="284"/>
      <c r="B103" s="284"/>
      <c r="C103" s="284"/>
      <c r="D103" s="284"/>
      <c r="E103" s="284"/>
      <c r="F103" s="284"/>
      <c r="G103" s="284"/>
    </row>
    <row r="104" spans="1:7" ht="15">
      <c r="A104" s="250"/>
      <c r="B104" s="251"/>
      <c r="C104" s="251"/>
      <c r="D104" s="355" t="s">
        <v>266</v>
      </c>
      <c r="E104" s="356"/>
      <c r="F104" s="357"/>
      <c r="G104" s="352" t="s">
        <v>267</v>
      </c>
    </row>
    <row r="105" spans="1:7" ht="12.75">
      <c r="A105" s="380" t="s">
        <v>5</v>
      </c>
      <c r="B105" s="380"/>
      <c r="C105" s="380"/>
      <c r="D105" s="164" t="s">
        <v>282</v>
      </c>
      <c r="E105" s="164" t="s">
        <v>280</v>
      </c>
      <c r="F105" s="315" t="s">
        <v>283</v>
      </c>
      <c r="G105" s="123" t="s">
        <v>280</v>
      </c>
    </row>
    <row r="106" spans="1:7" ht="12.75">
      <c r="A106" s="381"/>
      <c r="B106" s="381"/>
      <c r="C106" s="381"/>
      <c r="D106" s="123" t="s">
        <v>7</v>
      </c>
      <c r="E106" s="123" t="s">
        <v>7</v>
      </c>
      <c r="F106" s="316" t="s">
        <v>7</v>
      </c>
      <c r="G106" s="123" t="s">
        <v>6</v>
      </c>
    </row>
    <row r="107" spans="1:7" ht="12.75">
      <c r="A107" s="138" t="s">
        <v>20</v>
      </c>
      <c r="B107" s="149" t="s">
        <v>189</v>
      </c>
      <c r="C107" s="139"/>
      <c r="D107" s="304"/>
      <c r="E107" s="289"/>
      <c r="F107" s="200"/>
      <c r="G107" s="317"/>
    </row>
    <row r="108" spans="1:7" ht="12.75">
      <c r="A108" s="128"/>
      <c r="B108" s="252" t="s">
        <v>252</v>
      </c>
      <c r="C108" s="129"/>
      <c r="D108" s="305"/>
      <c r="E108" s="1"/>
      <c r="F108" s="192"/>
      <c r="G108" s="318"/>
    </row>
    <row r="109" spans="1:7" ht="12.75">
      <c r="A109" s="128"/>
      <c r="B109" s="1" t="s">
        <v>190</v>
      </c>
      <c r="C109" s="129"/>
      <c r="D109" s="305"/>
      <c r="E109" s="1"/>
      <c r="F109" s="192"/>
      <c r="G109" s="318"/>
    </row>
    <row r="110" spans="1:11" ht="12.75">
      <c r="A110" s="130"/>
      <c r="B110" s="150" t="s">
        <v>198</v>
      </c>
      <c r="C110" s="129" t="s">
        <v>9</v>
      </c>
      <c r="D110" s="319">
        <v>393.71443</v>
      </c>
      <c r="E110" s="306">
        <v>573.02</v>
      </c>
      <c r="F110" s="320">
        <v>301.34</v>
      </c>
      <c r="G110" s="322">
        <v>1300.56</v>
      </c>
      <c r="K110" s="301"/>
    </row>
    <row r="111" spans="1:11" ht="12.75">
      <c r="A111" s="130"/>
      <c r="B111" s="150" t="s">
        <v>199</v>
      </c>
      <c r="C111" s="129" t="s">
        <v>8</v>
      </c>
      <c r="D111" s="319">
        <v>453.78049999999996</v>
      </c>
      <c r="E111" s="306">
        <v>387.15</v>
      </c>
      <c r="F111" s="320">
        <v>342.64</v>
      </c>
      <c r="G111" s="322">
        <v>1464.68</v>
      </c>
      <c r="K111" s="307"/>
    </row>
    <row r="112" spans="1:11" ht="12.75">
      <c r="A112" s="130"/>
      <c r="B112" s="150" t="s">
        <v>213</v>
      </c>
      <c r="C112" s="129" t="s">
        <v>277</v>
      </c>
      <c r="D112" s="319">
        <v>8.68782</v>
      </c>
      <c r="E112" s="306">
        <v>0</v>
      </c>
      <c r="F112" s="320">
        <v>117.14</v>
      </c>
      <c r="G112" s="322">
        <v>385.44</v>
      </c>
      <c r="K112" s="301"/>
    </row>
    <row r="113" spans="1:11" ht="12.75">
      <c r="A113" s="151"/>
      <c r="B113" s="152" t="s">
        <v>2</v>
      </c>
      <c r="C113" s="153"/>
      <c r="D113" s="323">
        <v>856.1827499999999</v>
      </c>
      <c r="E113" s="323">
        <v>960.17</v>
      </c>
      <c r="F113" s="324">
        <v>761.12</v>
      </c>
      <c r="G113" s="325">
        <v>3150.68</v>
      </c>
      <c r="K113" s="297"/>
    </row>
    <row r="114" spans="1:11" ht="12.75">
      <c r="A114" s="377" t="s">
        <v>191</v>
      </c>
      <c r="B114" s="378"/>
      <c r="C114" s="379"/>
      <c r="D114" s="326">
        <v>0</v>
      </c>
      <c r="E114" s="306">
        <v>0</v>
      </c>
      <c r="F114" s="327">
        <v>0</v>
      </c>
      <c r="G114" s="328">
        <v>0</v>
      </c>
      <c r="K114" s="302"/>
    </row>
    <row r="115" spans="1:11" ht="12.75">
      <c r="A115" s="384"/>
      <c r="B115" s="385"/>
      <c r="C115" s="386"/>
      <c r="D115" s="329"/>
      <c r="E115" s="330"/>
      <c r="F115" s="331"/>
      <c r="G115" s="321"/>
      <c r="K115" s="303"/>
    </row>
    <row r="116" spans="1:11" ht="12.75">
      <c r="A116" s="374" t="s">
        <v>212</v>
      </c>
      <c r="B116" s="382"/>
      <c r="C116" s="383"/>
      <c r="D116" s="333">
        <v>856.1827499999999</v>
      </c>
      <c r="E116" s="333">
        <v>960.17</v>
      </c>
      <c r="F116" s="334">
        <v>761.12</v>
      </c>
      <c r="G116" s="335">
        <v>3150.68</v>
      </c>
      <c r="K116" s="257"/>
    </row>
    <row r="117" spans="1:7" ht="12.75">
      <c r="A117" s="138" t="s">
        <v>19</v>
      </c>
      <c r="B117" s="149" t="s">
        <v>261</v>
      </c>
      <c r="C117" s="139"/>
      <c r="D117" s="336"/>
      <c r="E117" s="337"/>
      <c r="F117" s="338"/>
      <c r="G117" s="321"/>
    </row>
    <row r="118" spans="1:7" ht="12.75">
      <c r="A118" s="128"/>
      <c r="B118" s="1" t="s">
        <v>260</v>
      </c>
      <c r="C118" s="129"/>
      <c r="D118" s="319"/>
      <c r="E118" s="339"/>
      <c r="F118" s="320"/>
      <c r="G118" s="321"/>
    </row>
    <row r="119" spans="1:7" ht="12.75">
      <c r="A119" s="130"/>
      <c r="B119" s="150" t="s">
        <v>198</v>
      </c>
      <c r="C119" s="129" t="s">
        <v>9</v>
      </c>
      <c r="D119" s="319">
        <v>166.57637</v>
      </c>
      <c r="E119" s="319">
        <v>211.19</v>
      </c>
      <c r="F119" s="320">
        <v>80.08</v>
      </c>
      <c r="G119" s="322">
        <v>443</v>
      </c>
    </row>
    <row r="120" spans="1:7" ht="12.75">
      <c r="A120" s="130"/>
      <c r="B120" s="150" t="s">
        <v>199</v>
      </c>
      <c r="C120" s="129" t="s">
        <v>8</v>
      </c>
      <c r="D120" s="319">
        <v>4.212809999999962</v>
      </c>
      <c r="E120" s="319">
        <v>-5.27</v>
      </c>
      <c r="F120" s="320">
        <v>-7.36</v>
      </c>
      <c r="G120" s="322">
        <v>-0.84</v>
      </c>
    </row>
    <row r="121" spans="1:7" ht="12.75">
      <c r="A121" s="130"/>
      <c r="B121" s="150" t="s">
        <v>213</v>
      </c>
      <c r="C121" s="129" t="s">
        <v>277</v>
      </c>
      <c r="D121" s="319">
        <v>8.28698</v>
      </c>
      <c r="E121" s="319">
        <v>-0.29</v>
      </c>
      <c r="F121" s="320">
        <v>0.24</v>
      </c>
      <c r="G121" s="322">
        <v>1.2</v>
      </c>
    </row>
    <row r="122" spans="1:7" ht="12.75">
      <c r="A122" s="151"/>
      <c r="B122" s="152" t="s">
        <v>2</v>
      </c>
      <c r="C122" s="153"/>
      <c r="D122" s="323">
        <v>179.07615999999996</v>
      </c>
      <c r="E122" s="323">
        <v>205.63</v>
      </c>
      <c r="F122" s="324">
        <v>72.96</v>
      </c>
      <c r="G122" s="325">
        <v>443.36</v>
      </c>
    </row>
    <row r="123" spans="1:7" ht="12.75">
      <c r="A123" s="157"/>
      <c r="B123" s="158"/>
      <c r="C123" s="159" t="s">
        <v>192</v>
      </c>
      <c r="D123" s="329">
        <v>0.5635200000000395</v>
      </c>
      <c r="E123" s="329">
        <v>-1.009999999999991</v>
      </c>
      <c r="F123" s="331">
        <v>12.180000000000007</v>
      </c>
      <c r="G123" s="332">
        <v>151.17999999999995</v>
      </c>
    </row>
    <row r="124" spans="1:7" ht="12.75">
      <c r="A124" s="160" t="s">
        <v>2</v>
      </c>
      <c r="B124" s="149"/>
      <c r="C124" s="161"/>
      <c r="D124" s="340">
        <v>179.63968</v>
      </c>
      <c r="E124" s="341">
        <v>204.62</v>
      </c>
      <c r="F124" s="342">
        <v>85.14</v>
      </c>
      <c r="G124" s="343">
        <v>594.54</v>
      </c>
    </row>
    <row r="125" spans="1:7" ht="12.75">
      <c r="A125" s="130" t="s">
        <v>193</v>
      </c>
      <c r="B125" s="1" t="s">
        <v>194</v>
      </c>
      <c r="C125" s="129" t="s">
        <v>150</v>
      </c>
      <c r="D125" s="344">
        <v>6.35</v>
      </c>
      <c r="E125" s="344">
        <v>6.43</v>
      </c>
      <c r="F125" s="345">
        <v>9.09</v>
      </c>
      <c r="G125" s="346">
        <v>25.95</v>
      </c>
    </row>
    <row r="126" spans="1:7" ht="12.75">
      <c r="A126" s="130"/>
      <c r="B126" s="1" t="s">
        <v>195</v>
      </c>
      <c r="C126" s="129" t="s">
        <v>196</v>
      </c>
      <c r="D126" s="347"/>
      <c r="E126" s="339"/>
      <c r="F126" s="345"/>
      <c r="G126" s="321"/>
    </row>
    <row r="127" spans="1:7" ht="12.75">
      <c r="A127" s="130"/>
      <c r="B127" s="1"/>
      <c r="C127" s="129" t="s">
        <v>197</v>
      </c>
      <c r="D127" s="347">
        <v>27.51968000000008</v>
      </c>
      <c r="E127" s="347">
        <v>23.07000000000008</v>
      </c>
      <c r="F127" s="345">
        <v>28.520000000000024</v>
      </c>
      <c r="G127" s="346">
        <v>108.62999999999954</v>
      </c>
    </row>
    <row r="128" spans="1:7" ht="12.75">
      <c r="A128" s="130"/>
      <c r="B128" s="1"/>
      <c r="C128" s="129" t="s">
        <v>23</v>
      </c>
      <c r="D128" s="347"/>
      <c r="E128" s="339"/>
      <c r="F128" s="345"/>
      <c r="G128" s="321"/>
    </row>
    <row r="129" spans="1:7" ht="12.75">
      <c r="A129" s="374" t="s">
        <v>262</v>
      </c>
      <c r="B129" s="375"/>
      <c r="C129" s="376"/>
      <c r="D129" s="348">
        <v>145.76999999999992</v>
      </c>
      <c r="E129" s="348">
        <v>175.11999999999992</v>
      </c>
      <c r="F129" s="349">
        <v>47.52999999999997</v>
      </c>
      <c r="G129" s="350">
        <v>459.96000000000043</v>
      </c>
    </row>
    <row r="130" spans="1:7" ht="12.75">
      <c r="A130" s="138" t="s">
        <v>21</v>
      </c>
      <c r="B130" s="149" t="s">
        <v>3</v>
      </c>
      <c r="C130" s="139"/>
      <c r="D130" s="336"/>
      <c r="E130" s="337"/>
      <c r="F130" s="338"/>
      <c r="G130" s="321"/>
    </row>
    <row r="131" spans="1:7" ht="12.75">
      <c r="A131" s="130" t="s">
        <v>23</v>
      </c>
      <c r="B131" s="150" t="s">
        <v>4</v>
      </c>
      <c r="C131" s="129"/>
      <c r="D131" s="319"/>
      <c r="E131" s="339"/>
      <c r="F131" s="320"/>
      <c r="G131" s="321"/>
    </row>
    <row r="132" spans="1:7" ht="12.75">
      <c r="A132" s="130"/>
      <c r="B132" s="150" t="s">
        <v>198</v>
      </c>
      <c r="C132" s="129" t="s">
        <v>9</v>
      </c>
      <c r="D132" s="319">
        <v>1931.19449</v>
      </c>
      <c r="E132" s="319">
        <v>1784.8</v>
      </c>
      <c r="F132" s="320">
        <v>1459.3</v>
      </c>
      <c r="G132" s="322">
        <v>1784.8</v>
      </c>
    </row>
    <row r="133" spans="1:7" ht="12.75">
      <c r="A133" s="130"/>
      <c r="B133" s="150" t="s">
        <v>199</v>
      </c>
      <c r="C133" s="129" t="s">
        <v>8</v>
      </c>
      <c r="D133" s="319">
        <v>543.7689</v>
      </c>
      <c r="E133" s="319">
        <v>539.41</v>
      </c>
      <c r="F133" s="320">
        <v>557.71</v>
      </c>
      <c r="G133" s="322">
        <v>539.41</v>
      </c>
    </row>
    <row r="134" spans="1:7" ht="12.75">
      <c r="A134" s="130"/>
      <c r="B134" s="253" t="s">
        <v>213</v>
      </c>
      <c r="C134" s="129" t="s">
        <v>277</v>
      </c>
      <c r="D134" s="319">
        <v>0.70108</v>
      </c>
      <c r="E134" s="319">
        <v>1.41</v>
      </c>
      <c r="F134" s="320">
        <v>1.07</v>
      </c>
      <c r="G134" s="322">
        <v>1.41</v>
      </c>
    </row>
    <row r="135" spans="1:7" ht="12.75">
      <c r="A135" s="157"/>
      <c r="B135" s="253" t="s">
        <v>278</v>
      </c>
      <c r="C135" s="159" t="s">
        <v>192</v>
      </c>
      <c r="D135" s="329">
        <v>1014.9757400000003</v>
      </c>
      <c r="E135" s="329">
        <v>1048.27</v>
      </c>
      <c r="F135" s="331">
        <v>1198.2600000000002</v>
      </c>
      <c r="G135" s="332">
        <v>1048.27</v>
      </c>
    </row>
    <row r="136" spans="1:7" ht="12.75">
      <c r="A136" s="374" t="s">
        <v>2</v>
      </c>
      <c r="B136" s="375"/>
      <c r="C136" s="376"/>
      <c r="D136" s="333">
        <v>3490.64021</v>
      </c>
      <c r="E136" s="333">
        <v>3373.89</v>
      </c>
      <c r="F136" s="334">
        <v>3216.34</v>
      </c>
      <c r="G136" s="335">
        <v>3373.89</v>
      </c>
    </row>
    <row r="137" spans="1:7" ht="12.75">
      <c r="A137" s="256"/>
      <c r="B137" s="256"/>
      <c r="C137" s="256"/>
      <c r="D137" s="256"/>
      <c r="E137" s="296"/>
      <c r="F137" s="295"/>
      <c r="G137" s="257"/>
    </row>
    <row r="138" spans="1:7" ht="12.75">
      <c r="A138" s="256"/>
      <c r="B138" s="256"/>
      <c r="C138" s="256"/>
      <c r="D138" s="296"/>
      <c r="E138" s="296"/>
      <c r="F138" s="295"/>
      <c r="G138" s="296"/>
    </row>
    <row r="139" spans="1:7" ht="12.75">
      <c r="A139" s="189" t="s">
        <v>186</v>
      </c>
      <c r="B139" s="147" t="s">
        <v>20</v>
      </c>
      <c r="C139" s="5" t="s">
        <v>290</v>
      </c>
      <c r="D139" s="5"/>
      <c r="E139" s="188"/>
      <c r="F139" s="188"/>
      <c r="G139" s="188"/>
    </row>
    <row r="140" spans="1:7" ht="12.75">
      <c r="A140" s="1"/>
      <c r="B140" s="142"/>
      <c r="C140" s="5" t="s">
        <v>291</v>
      </c>
      <c r="D140" s="5"/>
      <c r="E140" s="188"/>
      <c r="F140" s="188"/>
      <c r="G140" s="188"/>
    </row>
    <row r="141" spans="1:7" ht="12.75">
      <c r="A141" s="1"/>
      <c r="B141" s="142"/>
      <c r="C141" s="5"/>
      <c r="D141" s="5"/>
      <c r="E141" s="188"/>
      <c r="F141" s="188"/>
      <c r="G141" s="188"/>
    </row>
    <row r="142" spans="1:7" ht="12.75">
      <c r="A142" s="1"/>
      <c r="B142" s="146" t="s">
        <v>19</v>
      </c>
      <c r="C142" s="5" t="s">
        <v>292</v>
      </c>
      <c r="D142" s="5"/>
      <c r="E142" s="188"/>
      <c r="F142" s="188"/>
      <c r="G142" s="188"/>
    </row>
    <row r="143" spans="1:7" ht="12.75">
      <c r="A143" s="1"/>
      <c r="B143" s="146"/>
      <c r="C143" s="5" t="s">
        <v>293</v>
      </c>
      <c r="D143" s="5"/>
      <c r="E143" s="188"/>
      <c r="F143" s="188"/>
      <c r="G143" s="188"/>
    </row>
    <row r="144" spans="1:7" ht="12.75">
      <c r="A144" s="1"/>
      <c r="B144" s="146"/>
      <c r="C144" s="5"/>
      <c r="D144" s="5"/>
      <c r="E144" s="188"/>
      <c r="F144" s="188"/>
      <c r="G144" s="188"/>
    </row>
    <row r="145" spans="1:7" ht="12.75">
      <c r="A145" s="1"/>
      <c r="B145" s="146" t="s">
        <v>21</v>
      </c>
      <c r="C145" s="5" t="s">
        <v>297</v>
      </c>
      <c r="D145" s="5"/>
      <c r="E145" s="188"/>
      <c r="F145" s="188"/>
      <c r="G145" s="188"/>
    </row>
    <row r="146" spans="1:7" ht="12.75">
      <c r="A146" s="1"/>
      <c r="B146" s="146"/>
      <c r="C146" s="5"/>
      <c r="D146" s="5"/>
      <c r="E146" s="188"/>
      <c r="F146" s="188"/>
      <c r="G146" s="188"/>
    </row>
    <row r="147" spans="1:7" ht="12.75">
      <c r="A147" s="1"/>
      <c r="B147" s="146"/>
      <c r="C147" s="5"/>
      <c r="D147" s="5"/>
      <c r="E147" s="188"/>
      <c r="F147" s="188"/>
      <c r="G147" s="188"/>
    </row>
    <row r="148" spans="1:7" ht="12.75">
      <c r="A148" s="1"/>
      <c r="B148" s="146"/>
      <c r="C148" s="5"/>
      <c r="D148" s="5"/>
      <c r="E148" s="188"/>
      <c r="F148" s="188"/>
      <c r="G148" s="188"/>
    </row>
    <row r="149" spans="1:7" ht="12.75">
      <c r="A149" s="1"/>
      <c r="B149" s="146"/>
      <c r="C149" s="5"/>
      <c r="D149" s="5"/>
      <c r="E149" s="188"/>
      <c r="F149" s="188"/>
      <c r="G149" s="188"/>
    </row>
    <row r="150" spans="1:7" ht="12.75">
      <c r="A150" s="4" t="s">
        <v>187</v>
      </c>
      <c r="B150" s="360" t="s">
        <v>188</v>
      </c>
      <c r="C150" s="360"/>
      <c r="D150" s="286"/>
      <c r="E150" s="4"/>
      <c r="F150" s="4"/>
      <c r="G150" s="314" t="s">
        <v>298</v>
      </c>
    </row>
    <row r="151" spans="1:7" ht="12.75">
      <c r="A151" s="4" t="s">
        <v>95</v>
      </c>
      <c r="B151" s="360" t="s">
        <v>286</v>
      </c>
      <c r="C151" s="360"/>
      <c r="D151" s="286"/>
      <c r="E151" s="4"/>
      <c r="F151" s="4"/>
      <c r="G151" s="148" t="s">
        <v>299</v>
      </c>
    </row>
    <row r="152" spans="1:7" ht="12.75">
      <c r="A152" s="1"/>
      <c r="B152" s="146"/>
      <c r="C152" s="5"/>
      <c r="D152" s="5"/>
      <c r="E152" s="188"/>
      <c r="F152" s="188"/>
      <c r="G152" s="188"/>
    </row>
    <row r="153" spans="1:7" ht="12.75">
      <c r="A153" s="1"/>
      <c r="B153" s="146"/>
      <c r="C153" s="5"/>
      <c r="D153" s="5"/>
      <c r="E153" s="188"/>
      <c r="F153" s="188"/>
      <c r="G153" s="188"/>
    </row>
    <row r="154" spans="1:7" ht="12.75">
      <c r="A154" s="190"/>
      <c r="B154" s="146"/>
      <c r="C154" s="195"/>
      <c r="D154" s="195"/>
      <c r="E154" s="188"/>
      <c r="F154" s="188"/>
      <c r="G154" s="188"/>
    </row>
    <row r="155" spans="1:7" ht="12.75">
      <c r="A155" s="4"/>
      <c r="B155" s="4"/>
      <c r="C155" s="4"/>
      <c r="D155" s="4"/>
      <c r="E155" s="196"/>
      <c r="F155" s="196"/>
      <c r="G155" s="196"/>
    </row>
    <row r="156" spans="1:7" ht="12.75">
      <c r="A156" s="4"/>
      <c r="B156" s="360"/>
      <c r="C156" s="360"/>
      <c r="D156" s="286"/>
      <c r="E156" s="4"/>
      <c r="F156" s="4"/>
      <c r="G156" s="314"/>
    </row>
    <row r="157" spans="1:7" ht="12.75">
      <c r="A157" s="4"/>
      <c r="B157" s="360"/>
      <c r="C157" s="360"/>
      <c r="D157" s="286"/>
      <c r="E157" s="4"/>
      <c r="F157" s="4"/>
      <c r="G157" s="148"/>
    </row>
    <row r="159" spans="1:7" ht="12.75">
      <c r="A159" s="190"/>
      <c r="B159" s="146"/>
      <c r="C159" s="195"/>
      <c r="D159" s="195"/>
      <c r="E159" s="188"/>
      <c r="F159" s="188"/>
      <c r="G159" s="188"/>
    </row>
    <row r="160" spans="1:7" ht="12.75">
      <c r="A160" s="190"/>
      <c r="B160" s="146"/>
      <c r="C160" s="195"/>
      <c r="D160" s="195"/>
      <c r="E160" s="188"/>
      <c r="F160" s="188"/>
      <c r="G160" s="188"/>
    </row>
    <row r="161" spans="1:7" ht="12.75">
      <c r="A161" s="190"/>
      <c r="B161" s="146"/>
      <c r="C161" s="195"/>
      <c r="D161" s="195"/>
      <c r="E161" s="188"/>
      <c r="F161" s="188"/>
      <c r="G161" s="188"/>
    </row>
    <row r="162" spans="1:7" ht="12.75">
      <c r="A162" s="256"/>
      <c r="B162" s="256"/>
      <c r="C162" s="256"/>
      <c r="D162" s="256"/>
      <c r="E162" s="257"/>
      <c r="F162" s="257"/>
      <c r="G162" s="257"/>
    </row>
    <row r="163" spans="1:7" ht="12.75">
      <c r="A163" s="256"/>
      <c r="B163" s="256"/>
      <c r="C163" s="256"/>
      <c r="D163" s="256"/>
      <c r="E163" s="257"/>
      <c r="F163" s="257"/>
      <c r="G163" s="257"/>
    </row>
  </sheetData>
  <sheetProtection/>
  <mergeCells count="43">
    <mergeCell ref="B157:C157"/>
    <mergeCell ref="A136:C136"/>
    <mergeCell ref="A114:C114"/>
    <mergeCell ref="B156:C156"/>
    <mergeCell ref="A86:G86"/>
    <mergeCell ref="A129:C129"/>
    <mergeCell ref="A105:C106"/>
    <mergeCell ref="A116:C116"/>
    <mergeCell ref="A115:C115"/>
    <mergeCell ref="A100:G100"/>
    <mergeCell ref="A2:G2"/>
    <mergeCell ref="A4:G4"/>
    <mergeCell ref="A5:G5"/>
    <mergeCell ref="G56:G57"/>
    <mergeCell ref="D56:D57"/>
    <mergeCell ref="F53:F54"/>
    <mergeCell ref="E53:E54"/>
    <mergeCell ref="D51:D52"/>
    <mergeCell ref="G53:G54"/>
    <mergeCell ref="E51:E52"/>
    <mergeCell ref="A88:G88"/>
    <mergeCell ref="A85:G85"/>
    <mergeCell ref="A87:G87"/>
    <mergeCell ref="D58:D59"/>
    <mergeCell ref="F58:F59"/>
    <mergeCell ref="E90:G90"/>
    <mergeCell ref="G58:G59"/>
    <mergeCell ref="B150:C150"/>
    <mergeCell ref="B151:C151"/>
    <mergeCell ref="A1:G1"/>
    <mergeCell ref="A3:G3"/>
    <mergeCell ref="A6:G6"/>
    <mergeCell ref="A12:C13"/>
    <mergeCell ref="A7:G7"/>
    <mergeCell ref="A84:G84"/>
    <mergeCell ref="D104:F104"/>
    <mergeCell ref="F56:F57"/>
    <mergeCell ref="G51:G52"/>
    <mergeCell ref="D11:F11"/>
    <mergeCell ref="F51:F52"/>
    <mergeCell ref="E58:E59"/>
    <mergeCell ref="E56:E57"/>
    <mergeCell ref="D53:D54"/>
  </mergeCells>
  <printOptions/>
  <pageMargins left="1" right="0.25" top="0.5" bottom="0.25" header="0.25" footer="0.25"/>
  <pageSetup fitToHeight="2" fitToWidth="1" horizontalDpi="600" verticalDpi="600" orientation="portrait" paperSize="9" scale="75" r:id="rId2"/>
  <headerFooter alignWithMargins="0">
    <oddFooter>&amp;RPage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showGridLines="0" zoomScalePageLayoutView="0" workbookViewId="0" topLeftCell="D1">
      <selection activeCell="D20" sqref="D20"/>
    </sheetView>
  </sheetViews>
  <sheetFormatPr defaultColWidth="9.140625" defaultRowHeight="12.75"/>
  <cols>
    <col min="1" max="1" width="12.8515625" style="55" customWidth="1"/>
    <col min="2" max="2" width="4.421875" style="55" customWidth="1"/>
    <col min="3" max="3" width="11.28125" style="55" bestFit="1" customWidth="1"/>
    <col min="4" max="4" width="14.421875" style="55" customWidth="1"/>
    <col min="5" max="5" width="12.421875" style="55" customWidth="1"/>
    <col min="6" max="6" width="11.28125" style="55" bestFit="1" customWidth="1"/>
    <col min="7" max="7" width="17.00390625" style="55" customWidth="1"/>
    <col min="8" max="9" width="16.00390625" style="55" customWidth="1"/>
    <col min="10" max="10" width="8.57421875" style="55" customWidth="1"/>
    <col min="11" max="11" width="24.8515625" style="55" customWidth="1"/>
    <col min="12" max="12" width="5.7109375" style="55" customWidth="1"/>
    <col min="13" max="13" width="12.7109375" style="55" customWidth="1"/>
    <col min="14" max="15" width="9.57421875" style="55" customWidth="1"/>
    <col min="16" max="16384" width="9.140625" style="55" customWidth="1"/>
  </cols>
  <sheetData>
    <row r="1" spans="1:14" s="54" customFormat="1" ht="24.75" customHeight="1">
      <c r="A1" s="391" t="s">
        <v>139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</row>
    <row r="2" spans="1:15" ht="15">
      <c r="A2" s="388" t="s">
        <v>16</v>
      </c>
      <c r="B2" s="388" t="s">
        <v>27</v>
      </c>
      <c r="C2" s="388"/>
      <c r="D2" s="388" t="s">
        <v>86</v>
      </c>
      <c r="E2" s="388" t="s">
        <v>87</v>
      </c>
      <c r="F2" s="388" t="s">
        <v>88</v>
      </c>
      <c r="G2" s="388" t="s">
        <v>89</v>
      </c>
      <c r="H2" s="388" t="s">
        <v>117</v>
      </c>
      <c r="I2" s="117"/>
      <c r="J2" s="388" t="s">
        <v>91</v>
      </c>
      <c r="K2" s="388" t="s">
        <v>92</v>
      </c>
      <c r="L2" s="388" t="s">
        <v>93</v>
      </c>
      <c r="M2" s="388" t="s">
        <v>94</v>
      </c>
      <c r="N2" s="388"/>
      <c r="O2" s="57"/>
    </row>
    <row r="3" spans="1:15" ht="14.25" customHeight="1">
      <c r="A3" s="388"/>
      <c r="B3" s="388" t="s">
        <v>24</v>
      </c>
      <c r="C3" s="388" t="s">
        <v>95</v>
      </c>
      <c r="D3" s="388"/>
      <c r="E3" s="388"/>
      <c r="F3" s="388"/>
      <c r="G3" s="388"/>
      <c r="H3" s="388"/>
      <c r="I3" s="118" t="s">
        <v>150</v>
      </c>
      <c r="J3" s="388"/>
      <c r="K3" s="388"/>
      <c r="L3" s="388"/>
      <c r="M3" s="388"/>
      <c r="N3" s="388"/>
      <c r="O3" s="108" t="s">
        <v>151</v>
      </c>
    </row>
    <row r="4" spans="1:15" ht="14.25" customHeight="1">
      <c r="A4" s="388"/>
      <c r="B4" s="388"/>
      <c r="C4" s="388"/>
      <c r="D4" s="388"/>
      <c r="E4" s="388"/>
      <c r="F4" s="388"/>
      <c r="G4" s="388"/>
      <c r="H4" s="388"/>
      <c r="I4" s="118" t="s">
        <v>17</v>
      </c>
      <c r="J4" s="388"/>
      <c r="K4" s="388"/>
      <c r="L4" s="388"/>
      <c r="M4" s="388"/>
      <c r="N4" s="388"/>
      <c r="O4" s="108" t="s">
        <v>1</v>
      </c>
    </row>
    <row r="5" spans="1:15" ht="14.25" customHeight="1">
      <c r="A5" s="388"/>
      <c r="B5" s="388"/>
      <c r="C5" s="388"/>
      <c r="D5" s="388"/>
      <c r="E5" s="388"/>
      <c r="F5" s="388"/>
      <c r="G5" s="388"/>
      <c r="H5" s="388"/>
      <c r="I5" s="119"/>
      <c r="J5" s="388"/>
      <c r="K5" s="388"/>
      <c r="L5" s="388"/>
      <c r="M5" s="388"/>
      <c r="N5" s="388"/>
      <c r="O5" s="63"/>
    </row>
    <row r="6" spans="1:15" ht="15">
      <c r="A6" s="57" t="s">
        <v>10</v>
      </c>
      <c r="B6" s="58">
        <v>1</v>
      </c>
      <c r="C6" s="57" t="s">
        <v>43</v>
      </c>
      <c r="D6" s="59">
        <v>29350</v>
      </c>
      <c r="E6" s="57" t="s">
        <v>152</v>
      </c>
      <c r="F6" s="57" t="s">
        <v>153</v>
      </c>
      <c r="G6" s="59">
        <v>29350</v>
      </c>
      <c r="H6" s="59">
        <f aca="true" t="shared" si="0" ref="H6:H12">SUM(D6-G6)</f>
        <v>0</v>
      </c>
      <c r="I6" s="59">
        <v>3287</v>
      </c>
      <c r="J6" s="61">
        <v>0.125</v>
      </c>
      <c r="K6" s="57">
        <v>0</v>
      </c>
      <c r="L6" s="57">
        <v>0</v>
      </c>
      <c r="M6" s="59">
        <f>SUM(H6*J6/365*L6)</f>
        <v>0</v>
      </c>
      <c r="N6" s="62">
        <f aca="true" t="shared" si="1" ref="N6:N20">M6</f>
        <v>0</v>
      </c>
      <c r="O6" s="101"/>
    </row>
    <row r="7" spans="1:15" ht="15">
      <c r="A7" s="57" t="s">
        <v>11</v>
      </c>
      <c r="B7" s="58" t="s">
        <v>99</v>
      </c>
      <c r="C7" s="57" t="s">
        <v>51</v>
      </c>
      <c r="D7" s="59">
        <v>223560</v>
      </c>
      <c r="E7" s="57" t="s">
        <v>100</v>
      </c>
      <c r="F7" s="57" t="s">
        <v>141</v>
      </c>
      <c r="G7" s="59">
        <v>111780</v>
      </c>
      <c r="H7" s="59">
        <f t="shared" si="0"/>
        <v>111780</v>
      </c>
      <c r="I7" s="59">
        <v>27795</v>
      </c>
      <c r="J7" s="61">
        <v>0.125</v>
      </c>
      <c r="K7" s="57" t="s">
        <v>142</v>
      </c>
      <c r="L7" s="57">
        <v>2</v>
      </c>
      <c r="M7" s="59">
        <f>SUM(H7*J7/365*L7)</f>
        <v>76.56164383561644</v>
      </c>
      <c r="N7" s="62">
        <f t="shared" si="1"/>
        <v>76.56164383561644</v>
      </c>
      <c r="O7" s="68"/>
    </row>
    <row r="8" spans="1:15" ht="15">
      <c r="A8" s="68"/>
      <c r="B8" s="69" t="s">
        <v>101</v>
      </c>
      <c r="C8" s="68" t="s">
        <v>55</v>
      </c>
      <c r="D8" s="70">
        <v>211894</v>
      </c>
      <c r="E8" s="68" t="s">
        <v>102</v>
      </c>
      <c r="F8" s="68" t="s">
        <v>143</v>
      </c>
      <c r="G8" s="70">
        <v>52974</v>
      </c>
      <c r="H8" s="70">
        <f t="shared" si="0"/>
        <v>158920</v>
      </c>
      <c r="I8" s="70">
        <v>11175</v>
      </c>
      <c r="J8" s="71">
        <v>0.125</v>
      </c>
      <c r="K8" s="68" t="s">
        <v>144</v>
      </c>
      <c r="L8" s="68">
        <v>211</v>
      </c>
      <c r="M8" s="70">
        <f>SUM(H8*J8/365*L8)</f>
        <v>11483.602739726028</v>
      </c>
      <c r="N8" s="72">
        <f t="shared" si="1"/>
        <v>11483.602739726028</v>
      </c>
      <c r="O8" s="68">
        <v>4615</v>
      </c>
    </row>
    <row r="9" spans="1:15" ht="15">
      <c r="A9" s="63"/>
      <c r="B9" s="64">
        <v>1</v>
      </c>
      <c r="C9" s="63" t="s">
        <v>43</v>
      </c>
      <c r="D9" s="65">
        <v>64204</v>
      </c>
      <c r="E9" s="63" t="s">
        <v>97</v>
      </c>
      <c r="F9" s="63" t="s">
        <v>153</v>
      </c>
      <c r="G9" s="65">
        <v>64204</v>
      </c>
      <c r="H9" s="65">
        <f t="shared" si="0"/>
        <v>0</v>
      </c>
      <c r="I9" s="65">
        <v>7190</v>
      </c>
      <c r="J9" s="66"/>
      <c r="K9" s="63"/>
      <c r="L9" s="63"/>
      <c r="M9" s="65"/>
      <c r="N9" s="67">
        <f t="shared" si="1"/>
        <v>0</v>
      </c>
      <c r="O9" s="63"/>
    </row>
    <row r="10" spans="1:15" ht="15">
      <c r="A10" s="68" t="s">
        <v>12</v>
      </c>
      <c r="B10" s="69">
        <v>1</v>
      </c>
      <c r="C10" s="68" t="s">
        <v>63</v>
      </c>
      <c r="D10" s="70">
        <v>63228</v>
      </c>
      <c r="E10" s="68" t="s">
        <v>103</v>
      </c>
      <c r="F10" s="68" t="s">
        <v>154</v>
      </c>
      <c r="G10" s="70">
        <v>63228</v>
      </c>
      <c r="H10" s="70">
        <f t="shared" si="0"/>
        <v>0</v>
      </c>
      <c r="I10" s="70">
        <v>6214</v>
      </c>
      <c r="J10" s="71">
        <v>0.125</v>
      </c>
      <c r="K10" s="68"/>
      <c r="L10" s="68"/>
      <c r="M10" s="70">
        <f>SUM(H10*J10/365*L10)</f>
        <v>0</v>
      </c>
      <c r="N10" s="72">
        <f t="shared" si="1"/>
        <v>0</v>
      </c>
      <c r="O10" s="68"/>
    </row>
    <row r="11" spans="1:15" ht="15">
      <c r="A11" s="68"/>
      <c r="B11" s="69">
        <v>11</v>
      </c>
      <c r="C11" s="68" t="s">
        <v>43</v>
      </c>
      <c r="D11" s="70">
        <v>64584</v>
      </c>
      <c r="E11" s="68" t="s">
        <v>97</v>
      </c>
      <c r="F11" s="68" t="s">
        <v>153</v>
      </c>
      <c r="G11" s="70">
        <v>64584</v>
      </c>
      <c r="H11" s="70">
        <f t="shared" si="0"/>
        <v>0</v>
      </c>
      <c r="I11" s="70">
        <v>7233</v>
      </c>
      <c r="J11" s="71">
        <v>0.125</v>
      </c>
      <c r="K11" s="68"/>
      <c r="L11" s="68"/>
      <c r="M11" s="70">
        <f>SUM(H11*J11/365*L11)</f>
        <v>0</v>
      </c>
      <c r="N11" s="72">
        <f t="shared" si="1"/>
        <v>0</v>
      </c>
      <c r="O11" s="68"/>
    </row>
    <row r="12" spans="1:15" ht="15">
      <c r="A12" s="68"/>
      <c r="B12" s="69" t="s">
        <v>101</v>
      </c>
      <c r="C12" s="68" t="s">
        <v>68</v>
      </c>
      <c r="D12" s="70">
        <v>339200</v>
      </c>
      <c r="E12" s="68" t="s">
        <v>105</v>
      </c>
      <c r="F12" s="68" t="s">
        <v>145</v>
      </c>
      <c r="G12" s="70">
        <v>84800</v>
      </c>
      <c r="H12" s="70">
        <f t="shared" si="0"/>
        <v>254400</v>
      </c>
      <c r="I12" s="70">
        <v>6854</v>
      </c>
      <c r="J12" s="71">
        <v>0.125</v>
      </c>
      <c r="K12" s="68" t="s">
        <v>146</v>
      </c>
      <c r="L12" s="68">
        <v>306</v>
      </c>
      <c r="M12" s="70">
        <f>SUM(H12*J12/365*L12)</f>
        <v>26659.72602739726</v>
      </c>
      <c r="N12" s="72">
        <f t="shared" si="1"/>
        <v>26659.72602739726</v>
      </c>
      <c r="O12" s="68">
        <v>-12656</v>
      </c>
    </row>
    <row r="13" spans="1:15" ht="15">
      <c r="A13" s="63"/>
      <c r="B13" s="64"/>
      <c r="C13" s="63"/>
      <c r="D13" s="65"/>
      <c r="E13" s="63"/>
      <c r="F13" s="63"/>
      <c r="G13" s="65"/>
      <c r="H13" s="65"/>
      <c r="I13" s="65"/>
      <c r="J13" s="66"/>
      <c r="K13" s="63"/>
      <c r="L13" s="63"/>
      <c r="M13" s="65"/>
      <c r="N13" s="67">
        <f t="shared" si="1"/>
        <v>0</v>
      </c>
      <c r="O13" s="63"/>
    </row>
    <row r="14" spans="1:15" ht="15">
      <c r="A14" s="68" t="s">
        <v>13</v>
      </c>
      <c r="B14" s="69" t="s">
        <v>101</v>
      </c>
      <c r="C14" s="68" t="s">
        <v>72</v>
      </c>
      <c r="D14" s="70">
        <v>77340</v>
      </c>
      <c r="E14" s="68" t="s">
        <v>108</v>
      </c>
      <c r="F14" s="68" t="s">
        <v>147</v>
      </c>
      <c r="G14" s="70">
        <v>19334</v>
      </c>
      <c r="H14" s="70">
        <f>SUM(D14-G14)</f>
        <v>58006</v>
      </c>
      <c r="I14" s="70">
        <v>4477</v>
      </c>
      <c r="J14" s="71">
        <v>0.125</v>
      </c>
      <c r="K14" s="68" t="s">
        <v>155</v>
      </c>
      <c r="L14" s="68">
        <v>196</v>
      </c>
      <c r="M14" s="70">
        <f>SUM(H14*J14/365*L14)</f>
        <v>3893.553424657534</v>
      </c>
      <c r="N14" s="72">
        <f t="shared" si="1"/>
        <v>3893.553424657534</v>
      </c>
      <c r="O14" s="68">
        <v>1558</v>
      </c>
    </row>
    <row r="15" spans="1:15" ht="15">
      <c r="A15" s="63"/>
      <c r="B15" s="64"/>
      <c r="C15" s="63"/>
      <c r="D15" s="65"/>
      <c r="E15" s="63"/>
      <c r="F15" s="63"/>
      <c r="G15" s="65"/>
      <c r="H15" s="65"/>
      <c r="I15" s="65"/>
      <c r="J15" s="66"/>
      <c r="K15" s="63"/>
      <c r="L15" s="63"/>
      <c r="M15" s="65"/>
      <c r="N15" s="67">
        <f t="shared" si="1"/>
        <v>0</v>
      </c>
      <c r="O15" s="63"/>
    </row>
    <row r="16" spans="1:15" ht="15">
      <c r="A16" s="68" t="s">
        <v>15</v>
      </c>
      <c r="B16" s="69" t="s">
        <v>96</v>
      </c>
      <c r="C16" s="68" t="s">
        <v>51</v>
      </c>
      <c r="D16" s="70">
        <v>196800</v>
      </c>
      <c r="E16" s="68" t="s">
        <v>109</v>
      </c>
      <c r="F16" s="68" t="s">
        <v>148</v>
      </c>
      <c r="G16" s="70">
        <v>65600</v>
      </c>
      <c r="H16" s="70">
        <f>SUM(D16-G16)</f>
        <v>131200</v>
      </c>
      <c r="I16" s="70">
        <v>1527</v>
      </c>
      <c r="J16" s="71">
        <v>0.125</v>
      </c>
      <c r="K16" s="68" t="s">
        <v>156</v>
      </c>
      <c r="L16" s="68">
        <v>344</v>
      </c>
      <c r="M16" s="70">
        <f>SUM(H16*J16/365*L16)</f>
        <v>15456.438356164384</v>
      </c>
      <c r="N16" s="72">
        <f t="shared" si="1"/>
        <v>15456.438356164384</v>
      </c>
      <c r="O16" s="68">
        <v>-4327</v>
      </c>
    </row>
    <row r="17" spans="1:15" ht="15">
      <c r="A17" s="68"/>
      <c r="B17" s="69" t="s">
        <v>99</v>
      </c>
      <c r="C17" s="68" t="s">
        <v>79</v>
      </c>
      <c r="D17" s="70">
        <v>217984</v>
      </c>
      <c r="E17" s="68" t="s">
        <v>111</v>
      </c>
      <c r="F17" s="68" t="s">
        <v>112</v>
      </c>
      <c r="G17" s="70">
        <v>54496</v>
      </c>
      <c r="H17" s="70">
        <f>SUM(D17-G17)</f>
        <v>163488</v>
      </c>
      <c r="I17" s="70">
        <v>5226</v>
      </c>
      <c r="J17" s="71">
        <v>0.125</v>
      </c>
      <c r="K17" s="68" t="s">
        <v>157</v>
      </c>
      <c r="L17" s="68">
        <v>295</v>
      </c>
      <c r="M17" s="70">
        <f>SUM(H17*J17/365*L17)</f>
        <v>16516.76712328767</v>
      </c>
      <c r="N17" s="72">
        <f t="shared" si="1"/>
        <v>16516.76712328767</v>
      </c>
      <c r="O17" s="68">
        <v>-8380</v>
      </c>
    </row>
    <row r="18" spans="1:15" ht="15">
      <c r="A18" s="68"/>
      <c r="B18" s="69" t="s">
        <v>101</v>
      </c>
      <c r="C18" s="68" t="s">
        <v>114</v>
      </c>
      <c r="D18" s="70">
        <v>153600</v>
      </c>
      <c r="E18" s="68" t="s">
        <v>115</v>
      </c>
      <c r="F18" s="68" t="s">
        <v>149</v>
      </c>
      <c r="G18" s="70">
        <v>38400</v>
      </c>
      <c r="H18" s="70">
        <f>SUM(D18-G18)</f>
        <v>115200</v>
      </c>
      <c r="I18" s="70">
        <v>11362</v>
      </c>
      <c r="J18" s="71">
        <v>0.125</v>
      </c>
      <c r="K18" s="68" t="s">
        <v>158</v>
      </c>
      <c r="L18" s="68">
        <v>149</v>
      </c>
      <c r="M18" s="70">
        <f>SUM(H18*J18/365*L18)</f>
        <v>5878.356164383562</v>
      </c>
      <c r="N18" s="72">
        <f t="shared" si="1"/>
        <v>5878.356164383562</v>
      </c>
      <c r="O18" s="68">
        <v>2351</v>
      </c>
    </row>
    <row r="19" spans="1:15" ht="15">
      <c r="A19" s="68"/>
      <c r="B19" s="69"/>
      <c r="C19" s="68"/>
      <c r="D19" s="70"/>
      <c r="E19" s="68"/>
      <c r="F19" s="68"/>
      <c r="G19" s="70"/>
      <c r="H19" s="70"/>
      <c r="I19" s="70"/>
      <c r="J19" s="71"/>
      <c r="K19" s="68"/>
      <c r="L19" s="68"/>
      <c r="M19" s="68"/>
      <c r="N19" s="67">
        <f t="shared" si="1"/>
        <v>0</v>
      </c>
      <c r="O19" s="63"/>
    </row>
    <row r="20" spans="1:15" ht="15">
      <c r="A20" s="389" t="s">
        <v>59</v>
      </c>
      <c r="B20" s="390"/>
      <c r="C20" s="74"/>
      <c r="D20" s="75">
        <f>SUM(D7:D18)</f>
        <v>1612394</v>
      </c>
      <c r="E20" s="74"/>
      <c r="F20" s="74"/>
      <c r="G20" s="75">
        <f>SUM(G7:G18)</f>
        <v>619400</v>
      </c>
      <c r="H20" s="75">
        <f>SUM(H7:H18)</f>
        <v>992994</v>
      </c>
      <c r="I20" s="75">
        <f>SUM(I7:I18)</f>
        <v>89053</v>
      </c>
      <c r="J20" s="76"/>
      <c r="K20" s="74"/>
      <c r="L20" s="74"/>
      <c r="M20" s="75">
        <f>SUM(M7:M18)</f>
        <v>79965.00547945205</v>
      </c>
      <c r="N20" s="77">
        <f t="shared" si="1"/>
        <v>79965.00547945205</v>
      </c>
      <c r="O20" s="75"/>
    </row>
  </sheetData>
  <sheetProtection/>
  <mergeCells count="15">
    <mergeCell ref="F2:F5"/>
    <mergeCell ref="E2:E5"/>
    <mergeCell ref="D2:D5"/>
    <mergeCell ref="B3:B5"/>
    <mergeCell ref="C3:C5"/>
    <mergeCell ref="H2:H5"/>
    <mergeCell ref="G2:G5"/>
    <mergeCell ref="M2:N5"/>
    <mergeCell ref="A20:B20"/>
    <mergeCell ref="B2:C2"/>
    <mergeCell ref="A1:N1"/>
    <mergeCell ref="A2:A5"/>
    <mergeCell ref="J2:J5"/>
    <mergeCell ref="K2:K5"/>
    <mergeCell ref="L2:L5"/>
  </mergeCells>
  <printOptions/>
  <pageMargins left="0.5" right="0.25" top="1" bottom="0.5" header="0.25" footer="0.25"/>
  <pageSetup fitToHeight="1" fitToWidth="1" horizontalDpi="120" verticalDpi="120" orientation="landscape" paperSize="9" scale="75" r:id="rId1"/>
  <headerFooter alignWithMargins="0">
    <oddHeader>&amp;C&amp;"Times New Roman,Bold"&amp;12KOTHARI PLANTATIONS &amp;&amp; INDUSTRIESLIMITED
&amp;UDetails of Hire Purchase Account with TEA BOARD as on 31.03.2005
</oddHeader>
    <oddFooter>&amp;L&amp;"Times New Roman,Regular"&amp;8&amp;F&amp;C&amp;"Times New Roman,Regular"&amp;8&amp;P&amp;R&amp;"Times New Roman,Regular"&amp;8&amp;A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showGridLines="0" zoomScalePageLayoutView="0" workbookViewId="0" topLeftCell="A1">
      <selection activeCell="A22" sqref="A22:B22"/>
    </sheetView>
  </sheetViews>
  <sheetFormatPr defaultColWidth="9.140625" defaultRowHeight="12.75"/>
  <cols>
    <col min="1" max="1" width="12.8515625" style="55" customWidth="1"/>
    <col min="2" max="2" width="4.421875" style="55" customWidth="1"/>
    <col min="3" max="3" width="11.28125" style="55" bestFit="1" customWidth="1"/>
    <col min="4" max="4" width="14.421875" style="55" customWidth="1"/>
    <col min="5" max="5" width="12.421875" style="55" customWidth="1"/>
    <col min="6" max="6" width="11.28125" style="55" bestFit="1" customWidth="1"/>
    <col min="7" max="7" width="17.00390625" style="55" customWidth="1"/>
    <col min="8" max="8" width="16.00390625" style="55" customWidth="1"/>
    <col min="9" max="9" width="8.57421875" style="55" customWidth="1"/>
    <col min="10" max="10" width="24.8515625" style="55" customWidth="1"/>
    <col min="11" max="11" width="5.8515625" style="55" customWidth="1"/>
    <col min="12" max="12" width="12.7109375" style="55" customWidth="1"/>
    <col min="13" max="13" width="9.8515625" style="55" customWidth="1"/>
    <col min="14" max="16384" width="9.140625" style="55" customWidth="1"/>
  </cols>
  <sheetData>
    <row r="1" spans="1:13" s="54" customFormat="1" ht="24.75" customHeight="1">
      <c r="A1" s="391" t="s">
        <v>159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</row>
    <row r="2" spans="1:13" ht="15">
      <c r="A2" s="388" t="s">
        <v>16</v>
      </c>
      <c r="B2" s="388" t="s">
        <v>27</v>
      </c>
      <c r="C2" s="388"/>
      <c r="D2" s="388" t="s">
        <v>86</v>
      </c>
      <c r="E2" s="388" t="s">
        <v>87</v>
      </c>
      <c r="F2" s="388" t="s">
        <v>88</v>
      </c>
      <c r="G2" s="388" t="s">
        <v>89</v>
      </c>
      <c r="H2" s="388" t="s">
        <v>140</v>
      </c>
      <c r="I2" s="388" t="s">
        <v>91</v>
      </c>
      <c r="J2" s="388" t="s">
        <v>92</v>
      </c>
      <c r="K2" s="388" t="s">
        <v>93</v>
      </c>
      <c r="L2" s="388" t="s">
        <v>94</v>
      </c>
      <c r="M2" s="388"/>
    </row>
    <row r="3" spans="1:13" ht="14.25" customHeight="1">
      <c r="A3" s="388"/>
      <c r="B3" s="388" t="s">
        <v>24</v>
      </c>
      <c r="C3" s="388" t="s">
        <v>95</v>
      </c>
      <c r="D3" s="388"/>
      <c r="E3" s="388"/>
      <c r="F3" s="388"/>
      <c r="G3" s="388"/>
      <c r="H3" s="388"/>
      <c r="I3" s="388"/>
      <c r="J3" s="388"/>
      <c r="K3" s="388"/>
      <c r="L3" s="388"/>
      <c r="M3" s="388"/>
    </row>
    <row r="4" spans="1:13" ht="14.25" customHeight="1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</row>
    <row r="5" spans="1:13" ht="14.25" customHeight="1">
      <c r="A5" s="388"/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</row>
    <row r="6" ht="15">
      <c r="G6" s="56"/>
    </row>
    <row r="7" spans="1:13" ht="15">
      <c r="A7" s="57"/>
      <c r="B7" s="58"/>
      <c r="C7" s="57"/>
      <c r="D7" s="59"/>
      <c r="E7" s="57"/>
      <c r="F7" s="57"/>
      <c r="G7" s="83"/>
      <c r="H7" s="59">
        <f>SUM(D7-G7)</f>
        <v>0</v>
      </c>
      <c r="I7" s="61"/>
      <c r="J7" s="57"/>
      <c r="K7" s="57"/>
      <c r="L7" s="59">
        <f>SUM(H7*I7/365*K7)</f>
        <v>0</v>
      </c>
      <c r="M7" s="62">
        <f>L7</f>
        <v>0</v>
      </c>
    </row>
    <row r="8" spans="1:13" ht="15">
      <c r="A8" s="63"/>
      <c r="B8" s="64"/>
      <c r="C8" s="63"/>
      <c r="D8" s="65"/>
      <c r="E8" s="63"/>
      <c r="F8" s="63"/>
      <c r="G8" s="65"/>
      <c r="H8" s="65"/>
      <c r="I8" s="66"/>
      <c r="J8" s="63"/>
      <c r="K8" s="63"/>
      <c r="L8" s="65"/>
      <c r="M8" s="67">
        <f>L8</f>
        <v>0</v>
      </c>
    </row>
    <row r="9" spans="1:13" ht="15">
      <c r="A9" s="68" t="s">
        <v>11</v>
      </c>
      <c r="B9" s="69" t="s">
        <v>160</v>
      </c>
      <c r="C9" s="68" t="s">
        <v>161</v>
      </c>
      <c r="D9" s="70">
        <v>916484</v>
      </c>
      <c r="E9" s="68" t="s">
        <v>136</v>
      </c>
      <c r="F9" s="68" t="s">
        <v>141</v>
      </c>
      <c r="G9" s="70">
        <v>152748</v>
      </c>
      <c r="H9" s="70">
        <f>SUM(D9-G9)</f>
        <v>763736</v>
      </c>
      <c r="I9" s="71">
        <v>0.125</v>
      </c>
      <c r="J9" s="68"/>
      <c r="K9" s="68"/>
      <c r="L9" s="70">
        <f>SUM(H9*I9/365*K9)</f>
        <v>0</v>
      </c>
      <c r="M9" s="72">
        <f>L9</f>
        <v>0</v>
      </c>
    </row>
    <row r="10" spans="1:14" ht="15">
      <c r="A10" s="68"/>
      <c r="B10" s="69" t="s">
        <v>162</v>
      </c>
      <c r="C10" s="68" t="s">
        <v>163</v>
      </c>
      <c r="D10" s="70">
        <v>2040000</v>
      </c>
      <c r="E10" s="68" t="s">
        <v>164</v>
      </c>
      <c r="F10" s="68" t="s">
        <v>165</v>
      </c>
      <c r="G10" s="70">
        <v>408000</v>
      </c>
      <c r="H10" s="70">
        <f>SUM(D10-G10)</f>
        <v>1632000</v>
      </c>
      <c r="I10" s="71">
        <v>0.095</v>
      </c>
      <c r="J10" s="68" t="s">
        <v>166</v>
      </c>
      <c r="K10" s="68">
        <v>284</v>
      </c>
      <c r="L10" s="70">
        <f>SUM(H10*I10/365*K10)</f>
        <v>120633.86301369862</v>
      </c>
      <c r="M10" s="72">
        <f>L10</f>
        <v>120633.86301369862</v>
      </c>
      <c r="N10" s="55">
        <v>47954</v>
      </c>
    </row>
    <row r="11" spans="1:13" ht="15">
      <c r="A11" s="68"/>
      <c r="B11" s="69"/>
      <c r="C11" s="68"/>
      <c r="D11" s="70"/>
      <c r="E11" s="68"/>
      <c r="F11" s="68"/>
      <c r="G11" s="70"/>
      <c r="H11" s="70">
        <f>SUM(D11-G11)</f>
        <v>0</v>
      </c>
      <c r="I11" s="71"/>
      <c r="J11" s="68"/>
      <c r="K11" s="68"/>
      <c r="L11" s="70">
        <f>SUM(H11*I11/365*K11)</f>
        <v>0</v>
      </c>
      <c r="M11" s="72">
        <f>L11</f>
        <v>0</v>
      </c>
    </row>
    <row r="12" spans="1:13" ht="15">
      <c r="A12" s="63" t="s">
        <v>59</v>
      </c>
      <c r="B12" s="64"/>
      <c r="C12" s="63"/>
      <c r="D12" s="65"/>
      <c r="E12" s="63"/>
      <c r="F12" s="63"/>
      <c r="G12" s="65"/>
      <c r="H12" s="65"/>
      <c r="I12" s="66"/>
      <c r="J12" s="63"/>
      <c r="K12" s="63"/>
      <c r="L12" s="65"/>
      <c r="M12" s="77">
        <f>M9+M10+M11</f>
        <v>120633.86301369862</v>
      </c>
    </row>
    <row r="13" spans="1:14" ht="15">
      <c r="A13" s="68" t="s">
        <v>12</v>
      </c>
      <c r="B13" s="69" t="s">
        <v>162</v>
      </c>
      <c r="C13" s="68" t="s">
        <v>167</v>
      </c>
      <c r="D13" s="70">
        <v>778080</v>
      </c>
      <c r="E13" s="68" t="s">
        <v>168</v>
      </c>
      <c r="F13" s="68" t="s">
        <v>169</v>
      </c>
      <c r="G13" s="70">
        <v>77808</v>
      </c>
      <c r="H13" s="120">
        <f>SUM(D13-G13)</f>
        <v>700272</v>
      </c>
      <c r="I13" s="71">
        <v>0.095</v>
      </c>
      <c r="J13" s="68" t="s">
        <v>170</v>
      </c>
      <c r="K13" s="68">
        <v>217</v>
      </c>
      <c r="L13" s="70">
        <f>SUM(H13*I13/365*K13)</f>
        <v>39550.97884931506</v>
      </c>
      <c r="M13" s="72">
        <f>L13</f>
        <v>39550.97884931506</v>
      </c>
      <c r="N13" s="55">
        <v>13910</v>
      </c>
    </row>
    <row r="14" spans="1:13" ht="15">
      <c r="A14" s="68"/>
      <c r="B14" s="69"/>
      <c r="C14" s="68"/>
      <c r="D14" s="70"/>
      <c r="E14" s="68"/>
      <c r="F14" s="68"/>
      <c r="G14" s="70"/>
      <c r="H14" s="70"/>
      <c r="I14" s="71"/>
      <c r="J14" s="68"/>
      <c r="K14" s="68"/>
      <c r="L14" s="70">
        <f>SUM(H14*I14/365*K14)</f>
        <v>0</v>
      </c>
      <c r="M14" s="72">
        <f>L14</f>
        <v>0</v>
      </c>
    </row>
    <row r="15" spans="1:13" ht="15">
      <c r="A15" s="63" t="s">
        <v>59</v>
      </c>
      <c r="B15" s="64"/>
      <c r="C15" s="63"/>
      <c r="D15" s="65"/>
      <c r="E15" s="63"/>
      <c r="F15" s="63"/>
      <c r="G15" s="65"/>
      <c r="H15" s="65"/>
      <c r="I15" s="66"/>
      <c r="J15" s="63"/>
      <c r="K15" s="63"/>
      <c r="L15" s="65"/>
      <c r="M15" s="77">
        <f>M13+M14</f>
        <v>39550.97884931506</v>
      </c>
    </row>
    <row r="16" spans="1:13" ht="15">
      <c r="A16" s="68" t="s">
        <v>14</v>
      </c>
      <c r="B16" s="69" t="s">
        <v>99</v>
      </c>
      <c r="C16" s="68" t="s">
        <v>171</v>
      </c>
      <c r="D16" s="70">
        <v>636659</v>
      </c>
      <c r="E16" s="68" t="s">
        <v>97</v>
      </c>
      <c r="F16" s="68" t="s">
        <v>153</v>
      </c>
      <c r="G16" s="70">
        <v>108377</v>
      </c>
      <c r="H16" s="70">
        <f>SUM(D16-G16)</f>
        <v>528282</v>
      </c>
      <c r="I16" s="71">
        <v>0.125</v>
      </c>
      <c r="J16" s="68" t="s">
        <v>172</v>
      </c>
      <c r="K16" s="68">
        <v>38</v>
      </c>
      <c r="L16" s="70">
        <f>SUM(H16*I16/365*K16)</f>
        <v>6874.902739726027</v>
      </c>
      <c r="M16" s="72">
        <f>L16</f>
        <v>6874.902739726027</v>
      </c>
    </row>
    <row r="17" spans="1:13" ht="15">
      <c r="A17" s="63" t="s">
        <v>59</v>
      </c>
      <c r="B17" s="64"/>
      <c r="C17" s="63"/>
      <c r="D17" s="65"/>
      <c r="E17" s="63"/>
      <c r="F17" s="63"/>
      <c r="G17" s="65"/>
      <c r="H17" s="65"/>
      <c r="I17" s="66"/>
      <c r="J17" s="63"/>
      <c r="K17" s="63"/>
      <c r="L17" s="65"/>
      <c r="M17" s="77">
        <f>M16</f>
        <v>6874.902739726027</v>
      </c>
    </row>
    <row r="18" spans="1:13" ht="15">
      <c r="A18" s="68" t="s">
        <v>15</v>
      </c>
      <c r="B18" s="69" t="s">
        <v>160</v>
      </c>
      <c r="C18" s="68" t="s">
        <v>173</v>
      </c>
      <c r="D18" s="70">
        <v>592677</v>
      </c>
      <c r="E18" s="68" t="s">
        <v>136</v>
      </c>
      <c r="F18" s="68" t="s">
        <v>141</v>
      </c>
      <c r="G18" s="70">
        <v>98780</v>
      </c>
      <c r="H18" s="70">
        <f>SUM(D18-G18)</f>
        <v>493897</v>
      </c>
      <c r="I18" s="71">
        <v>0.125</v>
      </c>
      <c r="J18" s="68">
        <v>0</v>
      </c>
      <c r="K18" s="68">
        <v>0</v>
      </c>
      <c r="L18" s="70">
        <f>SUM(H18*I18/365*K18)</f>
        <v>0</v>
      </c>
      <c r="M18" s="72">
        <f>L18</f>
        <v>0</v>
      </c>
    </row>
    <row r="19" spans="1:14" ht="15">
      <c r="A19" s="68"/>
      <c r="B19" s="69" t="s">
        <v>162</v>
      </c>
      <c r="C19" s="68" t="s">
        <v>167</v>
      </c>
      <c r="D19" s="70">
        <v>778000</v>
      </c>
      <c r="E19" s="68" t="s">
        <v>168</v>
      </c>
      <c r="F19" s="68" t="s">
        <v>169</v>
      </c>
      <c r="G19" s="70">
        <v>77800</v>
      </c>
      <c r="H19" s="70">
        <f>SUM(D19-G19)</f>
        <v>700200</v>
      </c>
      <c r="I19" s="71">
        <v>0.095</v>
      </c>
      <c r="J19" s="68" t="s">
        <v>170</v>
      </c>
      <c r="K19" s="68">
        <v>217</v>
      </c>
      <c r="L19" s="70">
        <f>SUM(H19*I19/365*K19)</f>
        <v>39546.912328767125</v>
      </c>
      <c r="M19" s="72">
        <f>L19</f>
        <v>39546.912328767125</v>
      </c>
      <c r="N19" s="55">
        <v>13940</v>
      </c>
    </row>
    <row r="20" spans="1:13" ht="15">
      <c r="A20" s="68"/>
      <c r="B20" s="69"/>
      <c r="C20" s="68"/>
      <c r="D20" s="70"/>
      <c r="E20" s="68"/>
      <c r="F20" s="68"/>
      <c r="G20" s="70"/>
      <c r="H20" s="70"/>
      <c r="I20" s="71"/>
      <c r="J20" s="68"/>
      <c r="K20" s="68"/>
      <c r="L20" s="70">
        <f>SUM(H20*I20/365*K20)</f>
        <v>0</v>
      </c>
      <c r="M20" s="72">
        <f>L20</f>
        <v>0</v>
      </c>
    </row>
    <row r="21" spans="1:13" ht="15">
      <c r="A21" s="68" t="s">
        <v>59</v>
      </c>
      <c r="B21" s="69"/>
      <c r="C21" s="68"/>
      <c r="D21" s="70"/>
      <c r="E21" s="68"/>
      <c r="F21" s="68"/>
      <c r="G21" s="70"/>
      <c r="H21" s="70"/>
      <c r="I21" s="71"/>
      <c r="J21" s="68"/>
      <c r="K21" s="68"/>
      <c r="L21" s="68"/>
      <c r="M21" s="77">
        <f>M18+M19+M20</f>
        <v>39546.912328767125</v>
      </c>
    </row>
    <row r="22" spans="1:13" ht="15">
      <c r="A22" s="389" t="s">
        <v>59</v>
      </c>
      <c r="B22" s="390"/>
      <c r="C22" s="74"/>
      <c r="D22" s="75">
        <f>SUM(D7:D20)</f>
        <v>5741900</v>
      </c>
      <c r="E22" s="74"/>
      <c r="F22" s="74"/>
      <c r="G22" s="75">
        <f>SUM(G7:G20)</f>
        <v>923513</v>
      </c>
      <c r="H22" s="75">
        <f>SUM(H7:H20)</f>
        <v>4818387</v>
      </c>
      <c r="I22" s="76"/>
      <c r="J22" s="74"/>
      <c r="K22" s="74"/>
      <c r="L22" s="75">
        <f>SUM(L7:L20)</f>
        <v>206606.65693150685</v>
      </c>
      <c r="M22" s="77">
        <f>L22</f>
        <v>206606.65693150685</v>
      </c>
    </row>
  </sheetData>
  <sheetProtection/>
  <mergeCells count="15">
    <mergeCell ref="L2:M5"/>
    <mergeCell ref="A22:B22"/>
    <mergeCell ref="B2:C2"/>
    <mergeCell ref="A1:M1"/>
    <mergeCell ref="A2:A5"/>
    <mergeCell ref="I2:I5"/>
    <mergeCell ref="J2:J5"/>
    <mergeCell ref="K2:K5"/>
    <mergeCell ref="F2:F5"/>
    <mergeCell ref="E2:E5"/>
    <mergeCell ref="D2:D5"/>
    <mergeCell ref="B3:B5"/>
    <mergeCell ref="C3:C5"/>
    <mergeCell ref="H2:H5"/>
    <mergeCell ref="G2:G5"/>
  </mergeCells>
  <printOptions/>
  <pageMargins left="0.5" right="0.25" top="1" bottom="0.5" header="0.25" footer="0.25"/>
  <pageSetup fitToHeight="1" fitToWidth="1" horizontalDpi="120" verticalDpi="120" orientation="landscape" paperSize="9" scale="82" r:id="rId1"/>
  <headerFooter alignWithMargins="0">
    <oddHeader>&amp;C&amp;"Times New Roman,Bold"KOTHARI PLANTATIONS &amp;&amp; INDUSTRIESLIMITED
</oddHeader>
    <oddFooter>&amp;L&amp;"Times New Roman,Regular"&amp;8&amp;F&amp;C&amp;"Times New Roman,Regular"&amp;8&amp;P&amp;R&amp;"Times New Roman,Regular"&amp;8&amp;A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0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11.57421875" style="0" customWidth="1"/>
    <col min="2" max="2" width="24.7109375" style="0" customWidth="1"/>
    <col min="3" max="3" width="14.421875" style="0" customWidth="1"/>
    <col min="4" max="4" width="15.421875" style="0" customWidth="1"/>
    <col min="5" max="5" width="14.421875" style="0" customWidth="1"/>
    <col min="6" max="7" width="14.140625" style="0" customWidth="1"/>
    <col min="8" max="8" width="12.7109375" style="0" customWidth="1"/>
    <col min="9" max="9" width="14.28125" style="0" customWidth="1"/>
  </cols>
  <sheetData>
    <row r="1" spans="1:9" ht="15.75">
      <c r="A1" s="392" t="s">
        <v>26</v>
      </c>
      <c r="B1" s="392"/>
      <c r="C1" s="392"/>
      <c r="D1" s="392"/>
      <c r="E1" s="392"/>
      <c r="F1" s="392"/>
      <c r="G1" s="392"/>
      <c r="H1" s="392"/>
      <c r="I1" s="392"/>
    </row>
    <row r="2" spans="1:18" ht="15.75">
      <c r="A2" s="7" t="s">
        <v>27</v>
      </c>
      <c r="B2" s="8" t="s">
        <v>28</v>
      </c>
      <c r="C2" s="8" t="s">
        <v>29</v>
      </c>
      <c r="D2" s="8" t="s">
        <v>30</v>
      </c>
      <c r="E2" s="8"/>
      <c r="F2" s="8" t="s">
        <v>31</v>
      </c>
      <c r="G2" s="9" t="s">
        <v>32</v>
      </c>
      <c r="H2" s="8" t="s">
        <v>33</v>
      </c>
      <c r="I2" s="10" t="s">
        <v>34</v>
      </c>
      <c r="J2" s="11"/>
      <c r="K2" s="11"/>
      <c r="L2" s="11"/>
      <c r="M2" s="11"/>
      <c r="N2" s="11"/>
      <c r="O2" s="11"/>
      <c r="P2" s="11"/>
      <c r="Q2" s="11"/>
      <c r="R2" s="11"/>
    </row>
    <row r="3" spans="1:18" s="18" customFormat="1" ht="15.75">
      <c r="A3" s="12" t="s">
        <v>24</v>
      </c>
      <c r="B3" s="13"/>
      <c r="C3" s="14" t="s">
        <v>35</v>
      </c>
      <c r="D3" s="14" t="s">
        <v>36</v>
      </c>
      <c r="E3" s="14" t="s">
        <v>37</v>
      </c>
      <c r="F3" s="14" t="s">
        <v>35</v>
      </c>
      <c r="G3" s="15" t="s">
        <v>38</v>
      </c>
      <c r="H3" s="14" t="s">
        <v>39</v>
      </c>
      <c r="I3" s="16" t="s">
        <v>18</v>
      </c>
      <c r="J3" s="17"/>
      <c r="K3" s="17"/>
      <c r="L3" s="17"/>
      <c r="M3" s="17"/>
      <c r="N3" s="17"/>
      <c r="O3" s="17"/>
      <c r="P3" s="17"/>
      <c r="Q3" s="17"/>
      <c r="R3" s="17"/>
    </row>
    <row r="4" spans="1:18" ht="15.75">
      <c r="A4" s="19"/>
      <c r="B4" s="20" t="s">
        <v>40</v>
      </c>
      <c r="C4" s="21"/>
      <c r="D4" s="21"/>
      <c r="E4" s="21"/>
      <c r="F4" s="21"/>
      <c r="G4" s="21"/>
      <c r="H4" s="21"/>
      <c r="I4" s="21"/>
      <c r="J4" s="11"/>
      <c r="K4" s="11"/>
      <c r="L4" s="11"/>
      <c r="M4" s="11"/>
      <c r="N4" s="11"/>
      <c r="O4" s="11"/>
      <c r="P4" s="11"/>
      <c r="Q4" s="11"/>
      <c r="R4" s="11"/>
    </row>
    <row r="5" spans="1:18" ht="15.75">
      <c r="A5" s="22" t="s">
        <v>41</v>
      </c>
      <c r="B5" s="23" t="s">
        <v>42</v>
      </c>
      <c r="C5" s="24"/>
      <c r="D5" s="24"/>
      <c r="E5" s="24"/>
      <c r="F5" s="24"/>
      <c r="G5" s="24"/>
      <c r="H5" s="24"/>
      <c r="I5" s="25"/>
      <c r="J5" s="11"/>
      <c r="K5" s="11"/>
      <c r="L5" s="11"/>
      <c r="M5" s="11"/>
      <c r="N5" s="11"/>
      <c r="O5" s="11"/>
      <c r="P5" s="11"/>
      <c r="Q5" s="11"/>
      <c r="R5" s="11"/>
    </row>
    <row r="6" spans="1:18" ht="15.75">
      <c r="A6" s="26" t="s">
        <v>43</v>
      </c>
      <c r="B6" s="27" t="s">
        <v>44</v>
      </c>
      <c r="C6" s="28">
        <v>330196</v>
      </c>
      <c r="D6" s="28">
        <v>0</v>
      </c>
      <c r="E6" s="28">
        <f>SUM(C6:D6)</f>
        <v>330196</v>
      </c>
      <c r="F6" s="28">
        <v>271492</v>
      </c>
      <c r="G6" s="28">
        <f>E6-F6</f>
        <v>58704</v>
      </c>
      <c r="H6" s="28">
        <v>29354</v>
      </c>
      <c r="I6" s="29">
        <f>G6-H6</f>
        <v>29350</v>
      </c>
      <c r="J6" s="30"/>
      <c r="K6" s="30"/>
      <c r="L6" s="17"/>
      <c r="M6" s="17"/>
      <c r="N6" s="17"/>
      <c r="O6" s="17"/>
      <c r="P6" s="17"/>
      <c r="Q6" s="11"/>
      <c r="R6" s="11"/>
    </row>
    <row r="7" spans="1:18" ht="15.75">
      <c r="A7" s="31"/>
      <c r="B7" s="31"/>
      <c r="C7" s="21"/>
      <c r="D7" s="21"/>
      <c r="E7" s="21"/>
      <c r="F7" s="21"/>
      <c r="G7" s="21"/>
      <c r="H7" s="21"/>
      <c r="I7" s="21"/>
      <c r="J7" s="11"/>
      <c r="K7" s="11"/>
      <c r="L7" s="11"/>
      <c r="M7" s="11"/>
      <c r="N7" s="11"/>
      <c r="O7" s="11"/>
      <c r="P7" s="11"/>
      <c r="Q7" s="11"/>
      <c r="R7" s="11"/>
    </row>
    <row r="8" spans="1:18" ht="15.75">
      <c r="A8" s="19"/>
      <c r="B8" s="20" t="s">
        <v>45</v>
      </c>
      <c r="C8" s="21"/>
      <c r="D8" s="21"/>
      <c r="E8" s="21"/>
      <c r="F8" s="21"/>
      <c r="G8" s="21"/>
      <c r="H8" s="21"/>
      <c r="I8" s="21"/>
      <c r="J8" s="11"/>
      <c r="K8" s="11"/>
      <c r="L8" s="11"/>
      <c r="M8" s="11"/>
      <c r="N8" s="11"/>
      <c r="O8" s="11"/>
      <c r="P8" s="11"/>
      <c r="Q8" s="11"/>
      <c r="R8" s="11"/>
    </row>
    <row r="9" spans="1:18" ht="15.75">
      <c r="A9" s="22" t="s">
        <v>46</v>
      </c>
      <c r="B9" s="23" t="s">
        <v>42</v>
      </c>
      <c r="C9" s="24"/>
      <c r="D9" s="24"/>
      <c r="E9" s="24"/>
      <c r="F9" s="24"/>
      <c r="G9" s="24"/>
      <c r="H9" s="24"/>
      <c r="I9" s="25"/>
      <c r="J9" s="11"/>
      <c r="K9" s="11"/>
      <c r="L9" s="11"/>
      <c r="M9" s="11"/>
      <c r="N9" s="11"/>
      <c r="O9" s="11"/>
      <c r="P9" s="11"/>
      <c r="Q9" s="11"/>
      <c r="R9" s="11"/>
    </row>
    <row r="10" spans="1:18" ht="15.75">
      <c r="A10" s="32" t="s">
        <v>43</v>
      </c>
      <c r="B10" s="33" t="s">
        <v>47</v>
      </c>
      <c r="C10" s="34" t="s">
        <v>23</v>
      </c>
      <c r="D10" s="34"/>
      <c r="E10" s="34"/>
      <c r="F10" s="34"/>
      <c r="G10" s="34"/>
      <c r="H10" s="34"/>
      <c r="I10" s="35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15.75">
      <c r="A11" s="32"/>
      <c r="B11" s="33" t="s">
        <v>48</v>
      </c>
      <c r="C11" s="34">
        <v>715767</v>
      </c>
      <c r="D11" s="34">
        <v>0</v>
      </c>
      <c r="E11" s="34">
        <f>SUM(C11:D11)</f>
        <v>715767</v>
      </c>
      <c r="F11" s="34">
        <v>587356</v>
      </c>
      <c r="G11" s="34">
        <f>E11-F11</f>
        <v>128411</v>
      </c>
      <c r="H11" s="34">
        <v>64207</v>
      </c>
      <c r="I11" s="36">
        <f>G11-H11</f>
        <v>64204</v>
      </c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5.75">
      <c r="A12" s="32"/>
      <c r="B12" s="33"/>
      <c r="C12" s="34"/>
      <c r="D12" s="34"/>
      <c r="E12" s="34"/>
      <c r="F12" s="34"/>
      <c r="G12" s="34"/>
      <c r="H12" s="34"/>
      <c r="I12" s="37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5.75">
      <c r="A13" s="32" t="s">
        <v>49</v>
      </c>
      <c r="B13" s="33" t="s">
        <v>50</v>
      </c>
      <c r="C13" s="34" t="s">
        <v>23</v>
      </c>
      <c r="D13" s="34"/>
      <c r="E13" s="34"/>
      <c r="F13" s="34"/>
      <c r="G13" s="34"/>
      <c r="H13" s="34"/>
      <c r="I13" s="37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15.75">
      <c r="A14" s="32" t="s">
        <v>51</v>
      </c>
      <c r="B14" s="33" t="s">
        <v>52</v>
      </c>
      <c r="C14" s="34">
        <v>1242000</v>
      </c>
      <c r="D14" s="34">
        <v>0</v>
      </c>
      <c r="E14" s="34">
        <f>SUM(C14:D14)</f>
        <v>1242000</v>
      </c>
      <c r="F14" s="34">
        <v>906600</v>
      </c>
      <c r="G14" s="34">
        <v>335340</v>
      </c>
      <c r="H14" s="34">
        <v>111780</v>
      </c>
      <c r="I14" s="36">
        <f>G14-H14</f>
        <v>223560</v>
      </c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15.75">
      <c r="A15" s="32"/>
      <c r="B15" s="33"/>
      <c r="C15" s="34"/>
      <c r="D15" s="34"/>
      <c r="E15" s="34"/>
      <c r="F15" s="34"/>
      <c r="G15" s="34"/>
      <c r="H15" s="34"/>
      <c r="I15" s="37"/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15.75">
      <c r="A16" s="32" t="s">
        <v>53</v>
      </c>
      <c r="B16" s="33" t="s">
        <v>54</v>
      </c>
      <c r="C16" s="34"/>
      <c r="D16" s="34"/>
      <c r="E16" s="34"/>
      <c r="F16" s="34"/>
      <c r="G16" s="34"/>
      <c r="H16" s="34"/>
      <c r="I16" s="37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5.75">
      <c r="A17" s="32" t="s">
        <v>55</v>
      </c>
      <c r="B17" s="33" t="s">
        <v>56</v>
      </c>
      <c r="C17" s="34"/>
      <c r="D17" s="34"/>
      <c r="E17" s="34"/>
      <c r="F17" s="34"/>
      <c r="G17" s="34"/>
      <c r="H17" s="34"/>
      <c r="I17" s="37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5.75">
      <c r="A18" s="32" t="s">
        <v>23</v>
      </c>
      <c r="B18" s="33" t="s">
        <v>57</v>
      </c>
      <c r="C18" s="34"/>
      <c r="D18" s="34"/>
      <c r="E18" s="34"/>
      <c r="F18" s="34"/>
      <c r="G18" s="34"/>
      <c r="H18" s="34"/>
      <c r="I18" s="37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5.75">
      <c r="A19" s="32"/>
      <c r="B19" s="33" t="s">
        <v>58</v>
      </c>
      <c r="C19" s="34">
        <v>662173</v>
      </c>
      <c r="D19" s="34">
        <v>0</v>
      </c>
      <c r="E19" s="34">
        <f>SUM(C19:D19)</f>
        <v>662173</v>
      </c>
      <c r="F19" s="34">
        <v>397305</v>
      </c>
      <c r="G19" s="34">
        <f>E19-F19</f>
        <v>264868</v>
      </c>
      <c r="H19" s="34">
        <v>52974</v>
      </c>
      <c r="I19" s="36">
        <f>G19-H19</f>
        <v>211894</v>
      </c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5.75">
      <c r="A20" s="32"/>
      <c r="B20" s="33"/>
      <c r="C20" s="34"/>
      <c r="D20" s="34"/>
      <c r="E20" s="34"/>
      <c r="F20" s="34"/>
      <c r="G20" s="34"/>
      <c r="H20" s="34"/>
      <c r="I20" s="38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5.75">
      <c r="A21" s="393" t="s">
        <v>59</v>
      </c>
      <c r="B21" s="395"/>
      <c r="C21" s="39">
        <v>2619940.52</v>
      </c>
      <c r="D21" s="39"/>
      <c r="E21" s="39">
        <f>SUM(E11:E19)</f>
        <v>2619940</v>
      </c>
      <c r="F21" s="39">
        <f>SUM(F11:F19)</f>
        <v>1891261</v>
      </c>
      <c r="G21" s="39">
        <f>SUM(G11:G19)</f>
        <v>728619</v>
      </c>
      <c r="H21" s="39">
        <f>SUM(H11:H19)</f>
        <v>228961</v>
      </c>
      <c r="I21" s="40">
        <f>SUM(I11:I19)</f>
        <v>499658</v>
      </c>
      <c r="J21" s="30"/>
      <c r="K21" s="30"/>
      <c r="L21" s="17"/>
      <c r="M21" s="17"/>
      <c r="N21" s="17"/>
      <c r="O21" s="17"/>
      <c r="P21" s="17"/>
      <c r="Q21" s="17"/>
      <c r="R21" s="17"/>
    </row>
    <row r="22" spans="1:18" ht="15.75">
      <c r="A22" s="6"/>
      <c r="B22" s="41"/>
      <c r="C22" s="42"/>
      <c r="D22" s="42"/>
      <c r="E22" s="42"/>
      <c r="F22" s="42"/>
      <c r="G22" s="42"/>
      <c r="H22" s="42"/>
      <c r="I22" s="42"/>
      <c r="J22" s="30"/>
      <c r="K22" s="30"/>
      <c r="L22" s="17"/>
      <c r="M22" s="17"/>
      <c r="N22" s="17"/>
      <c r="O22" s="17"/>
      <c r="P22" s="17"/>
      <c r="Q22" s="17"/>
      <c r="R22" s="17"/>
    </row>
    <row r="23" spans="1:18" ht="15.75">
      <c r="A23" s="7" t="s">
        <v>27</v>
      </c>
      <c r="B23" s="8" t="s">
        <v>28</v>
      </c>
      <c r="C23" s="8" t="s">
        <v>29</v>
      </c>
      <c r="D23" s="8" t="s">
        <v>30</v>
      </c>
      <c r="E23" s="8" t="s">
        <v>37</v>
      </c>
      <c r="F23" s="8" t="s">
        <v>31</v>
      </c>
      <c r="G23" s="9" t="s">
        <v>32</v>
      </c>
      <c r="H23" s="8" t="s">
        <v>33</v>
      </c>
      <c r="I23" s="10" t="s">
        <v>34</v>
      </c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15.75">
      <c r="A24" s="12" t="s">
        <v>24</v>
      </c>
      <c r="B24" s="13"/>
      <c r="C24" s="14" t="s">
        <v>35</v>
      </c>
      <c r="D24" s="14" t="s">
        <v>36</v>
      </c>
      <c r="E24" s="14"/>
      <c r="F24" s="14" t="s">
        <v>35</v>
      </c>
      <c r="G24" s="15" t="s">
        <v>38</v>
      </c>
      <c r="H24" s="14" t="s">
        <v>39</v>
      </c>
      <c r="I24" s="16" t="s">
        <v>18</v>
      </c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5.75">
      <c r="A25" s="20"/>
      <c r="B25" s="20" t="s">
        <v>60</v>
      </c>
      <c r="C25" s="21" t="s">
        <v>23</v>
      </c>
      <c r="D25" s="21"/>
      <c r="E25" s="21"/>
      <c r="F25" s="21"/>
      <c r="G25" s="21"/>
      <c r="H25" s="21"/>
      <c r="I25" s="21"/>
      <c r="J25" s="11"/>
      <c r="K25" s="11"/>
      <c r="L25" s="11"/>
      <c r="M25" s="11"/>
      <c r="N25" s="11"/>
      <c r="O25" s="11"/>
      <c r="P25" s="11"/>
      <c r="Q25" s="11"/>
      <c r="R25" s="11"/>
    </row>
    <row r="26" spans="1:18" ht="15.75">
      <c r="A26" s="22" t="s">
        <v>61</v>
      </c>
      <c r="B26" s="23" t="s">
        <v>62</v>
      </c>
      <c r="C26" s="24"/>
      <c r="D26" s="24"/>
      <c r="E26" s="24"/>
      <c r="F26" s="24"/>
      <c r="G26" s="24"/>
      <c r="H26" s="24"/>
      <c r="I26" s="25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15.75">
      <c r="A27" s="32" t="s">
        <v>63</v>
      </c>
      <c r="B27" s="33" t="s">
        <v>64</v>
      </c>
      <c r="C27" s="34">
        <v>702789</v>
      </c>
      <c r="D27" s="34">
        <v>0</v>
      </c>
      <c r="E27" s="34">
        <f>SUM(C27:D27)</f>
        <v>702789</v>
      </c>
      <c r="F27" s="34">
        <v>576332</v>
      </c>
      <c r="G27" s="34">
        <f>E27-F27</f>
        <v>126457</v>
      </c>
      <c r="H27" s="34">
        <v>63229</v>
      </c>
      <c r="I27" s="37">
        <f>G27-H27</f>
        <v>63228</v>
      </c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5.75">
      <c r="A28" s="32"/>
      <c r="B28" s="33"/>
      <c r="C28" s="34"/>
      <c r="D28" s="34"/>
      <c r="E28" s="34"/>
      <c r="F28" s="34"/>
      <c r="G28" s="34"/>
      <c r="H28" s="34"/>
      <c r="I28" s="37"/>
      <c r="J28" s="11"/>
      <c r="K28" s="11"/>
      <c r="L28" s="11"/>
      <c r="M28" s="11"/>
      <c r="N28" s="11"/>
      <c r="O28" s="11"/>
      <c r="P28" s="11"/>
      <c r="Q28" s="11"/>
      <c r="R28" s="11"/>
    </row>
    <row r="29" spans="1:18" ht="15.75">
      <c r="A29" s="32" t="s">
        <v>49</v>
      </c>
      <c r="B29" s="33" t="s">
        <v>65</v>
      </c>
      <c r="C29" s="34"/>
      <c r="D29" s="34"/>
      <c r="E29" s="34"/>
      <c r="F29" s="34"/>
      <c r="G29" s="34"/>
      <c r="H29" s="34"/>
      <c r="I29" s="37"/>
      <c r="J29" s="11"/>
      <c r="K29" s="11"/>
      <c r="L29" s="11"/>
      <c r="M29" s="11"/>
      <c r="N29" s="11"/>
      <c r="O29" s="11"/>
      <c r="P29" s="11"/>
      <c r="Q29" s="11"/>
      <c r="R29" s="11"/>
    </row>
    <row r="30" spans="1:18" ht="15.75">
      <c r="A30" s="32" t="s">
        <v>43</v>
      </c>
      <c r="B30" s="33" t="s">
        <v>66</v>
      </c>
      <c r="C30" s="34">
        <v>720767</v>
      </c>
      <c r="D30" s="34">
        <v>0</v>
      </c>
      <c r="E30" s="34">
        <f>SUM(C30:D30)</f>
        <v>720767</v>
      </c>
      <c r="F30" s="34">
        <v>591596</v>
      </c>
      <c r="G30" s="34">
        <f>E30-F30</f>
        <v>129171</v>
      </c>
      <c r="H30" s="34">
        <v>64587</v>
      </c>
      <c r="I30" s="37">
        <f>G30-H30</f>
        <v>64584</v>
      </c>
      <c r="J30" s="11"/>
      <c r="K30" s="11"/>
      <c r="L30" s="11"/>
      <c r="M30" s="11"/>
      <c r="N30" s="11"/>
      <c r="O30" s="11"/>
      <c r="P30" s="11"/>
      <c r="Q30" s="11"/>
      <c r="R30" s="11"/>
    </row>
    <row r="31" spans="1:18" ht="15.75">
      <c r="A31" s="32"/>
      <c r="B31" s="33"/>
      <c r="C31" s="34"/>
      <c r="D31" s="34"/>
      <c r="E31" s="34"/>
      <c r="F31" s="34"/>
      <c r="G31" s="34"/>
      <c r="H31" s="34"/>
      <c r="I31" s="37"/>
      <c r="J31" s="11"/>
      <c r="K31" s="11"/>
      <c r="L31" s="11"/>
      <c r="M31" s="11"/>
      <c r="N31" s="11"/>
      <c r="O31" s="11"/>
      <c r="P31" s="11"/>
      <c r="Q31" s="11"/>
      <c r="R31" s="11"/>
    </row>
    <row r="32" spans="1:18" ht="15.75">
      <c r="A32" s="32" t="s">
        <v>53</v>
      </c>
      <c r="B32" s="33" t="s">
        <v>67</v>
      </c>
      <c r="C32" s="34"/>
      <c r="D32" s="34"/>
      <c r="E32" s="34"/>
      <c r="F32" s="34"/>
      <c r="G32" s="34"/>
      <c r="H32" s="34"/>
      <c r="I32" s="37"/>
      <c r="J32" s="11"/>
      <c r="K32" s="11"/>
      <c r="L32" s="11"/>
      <c r="M32" s="11"/>
      <c r="N32" s="11"/>
      <c r="O32" s="11"/>
      <c r="P32" s="11"/>
      <c r="Q32" s="11"/>
      <c r="R32" s="11"/>
    </row>
    <row r="33" spans="1:18" ht="15.75">
      <c r="A33" s="32" t="s">
        <v>68</v>
      </c>
      <c r="B33" s="33" t="s">
        <v>69</v>
      </c>
      <c r="C33" s="34">
        <v>1060000</v>
      </c>
      <c r="D33" s="34">
        <v>0</v>
      </c>
      <c r="E33" s="34">
        <f>SUM(C33:D33)</f>
        <v>1060000</v>
      </c>
      <c r="F33" s="34">
        <v>636000</v>
      </c>
      <c r="G33" s="34">
        <f>E33-F33</f>
        <v>424000</v>
      </c>
      <c r="H33" s="34">
        <v>84800</v>
      </c>
      <c r="I33" s="37">
        <f>G33-H33</f>
        <v>339200</v>
      </c>
      <c r="J33" s="17"/>
      <c r="K33" s="17"/>
      <c r="L33" s="11"/>
      <c r="M33" s="11"/>
      <c r="N33" s="11"/>
      <c r="O33" s="11"/>
      <c r="P33" s="11"/>
      <c r="Q33" s="11"/>
      <c r="R33" s="11"/>
    </row>
    <row r="34" spans="1:18" ht="15.75">
      <c r="A34" s="32"/>
      <c r="B34" s="33"/>
      <c r="C34" s="34"/>
      <c r="D34" s="34"/>
      <c r="E34" s="34"/>
      <c r="F34" s="34"/>
      <c r="G34" s="34"/>
      <c r="H34" s="34"/>
      <c r="I34" s="38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5.75">
      <c r="A35" s="393" t="s">
        <v>59</v>
      </c>
      <c r="B35" s="395"/>
      <c r="C35" s="39">
        <f aca="true" t="shared" si="0" ref="C35:I35">SUM(C27:C33)</f>
        <v>2483556</v>
      </c>
      <c r="D35" s="39">
        <f t="shared" si="0"/>
        <v>0</v>
      </c>
      <c r="E35" s="39">
        <f t="shared" si="0"/>
        <v>2483556</v>
      </c>
      <c r="F35" s="39">
        <f t="shared" si="0"/>
        <v>1803928</v>
      </c>
      <c r="G35" s="39">
        <f t="shared" si="0"/>
        <v>679628</v>
      </c>
      <c r="H35" s="39">
        <f t="shared" si="0"/>
        <v>212616</v>
      </c>
      <c r="I35" s="43">
        <f t="shared" si="0"/>
        <v>467012</v>
      </c>
      <c r="J35" s="17"/>
      <c r="K35" s="17"/>
      <c r="L35" s="11"/>
      <c r="M35" s="11"/>
      <c r="N35" s="11"/>
      <c r="O35" s="11"/>
      <c r="P35" s="11"/>
      <c r="Q35" s="11"/>
      <c r="R35" s="11"/>
    </row>
    <row r="36" spans="1:18" ht="15.75">
      <c r="A36" s="20"/>
      <c r="B36" s="20" t="s">
        <v>70</v>
      </c>
      <c r="C36" s="21"/>
      <c r="D36" s="21"/>
      <c r="E36" s="21"/>
      <c r="F36" s="21"/>
      <c r="G36" s="21"/>
      <c r="H36" s="21"/>
      <c r="I36" s="2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15.75">
      <c r="A37" s="22"/>
      <c r="B37" s="44"/>
      <c r="C37" s="45"/>
      <c r="D37" s="45"/>
      <c r="E37" s="45"/>
      <c r="F37" s="45"/>
      <c r="G37" s="46"/>
      <c r="H37" s="46"/>
      <c r="I37" s="47"/>
      <c r="J37" s="11"/>
      <c r="K37" s="11"/>
      <c r="L37" s="11"/>
      <c r="M37" s="11"/>
      <c r="N37" s="11"/>
      <c r="O37" s="11"/>
      <c r="P37" s="11"/>
      <c r="Q37" s="11"/>
      <c r="R37" s="11"/>
    </row>
    <row r="38" spans="1:18" ht="15.75">
      <c r="A38" s="32"/>
      <c r="B38" s="48"/>
      <c r="C38" s="49"/>
      <c r="D38" s="49"/>
      <c r="E38" s="49"/>
      <c r="F38" s="49"/>
      <c r="G38" s="49"/>
      <c r="H38" s="49"/>
      <c r="I38" s="37"/>
      <c r="J38" s="11"/>
      <c r="K38" s="11"/>
      <c r="L38" s="11"/>
      <c r="M38" s="11"/>
      <c r="N38" s="11"/>
      <c r="O38" s="11"/>
      <c r="P38" s="11"/>
      <c r="Q38" s="11"/>
      <c r="R38" s="11"/>
    </row>
    <row r="39" spans="1:18" ht="15.75">
      <c r="A39" s="32" t="s">
        <v>53</v>
      </c>
      <c r="B39" s="48" t="s">
        <v>71</v>
      </c>
      <c r="C39" s="49"/>
      <c r="D39" s="49"/>
      <c r="E39" s="49"/>
      <c r="F39" s="49"/>
      <c r="G39" s="49"/>
      <c r="H39" s="49"/>
      <c r="I39" s="37"/>
      <c r="J39" s="11"/>
      <c r="K39" s="11"/>
      <c r="L39" s="11"/>
      <c r="M39" s="11"/>
      <c r="N39" s="11"/>
      <c r="O39" s="11"/>
      <c r="P39" s="11"/>
      <c r="Q39" s="11"/>
      <c r="R39" s="11"/>
    </row>
    <row r="40" spans="1:18" ht="15.75">
      <c r="A40" s="32" t="s">
        <v>72</v>
      </c>
      <c r="B40" s="48" t="s">
        <v>73</v>
      </c>
      <c r="C40" s="49">
        <v>241680</v>
      </c>
      <c r="D40" s="49">
        <v>0</v>
      </c>
      <c r="E40" s="49">
        <f>SUM(C40:D40)</f>
        <v>241680</v>
      </c>
      <c r="F40" s="49">
        <v>145006</v>
      </c>
      <c r="G40" s="34">
        <f>E40-F40</f>
        <v>96674</v>
      </c>
      <c r="H40" s="49">
        <v>19334</v>
      </c>
      <c r="I40" s="37">
        <f>G40-H40</f>
        <v>77340</v>
      </c>
      <c r="J40" s="11"/>
      <c r="K40" s="11"/>
      <c r="L40" s="11"/>
      <c r="M40" s="11"/>
      <c r="N40" s="11"/>
      <c r="O40" s="11"/>
      <c r="P40" s="11"/>
      <c r="Q40" s="11"/>
      <c r="R40" s="11"/>
    </row>
    <row r="41" spans="1:18" ht="15.75">
      <c r="A41" s="32"/>
      <c r="B41" s="48"/>
      <c r="C41" s="49"/>
      <c r="D41" s="49"/>
      <c r="E41" s="49"/>
      <c r="F41" s="49"/>
      <c r="G41" s="49"/>
      <c r="H41" s="49"/>
      <c r="I41" s="38"/>
      <c r="J41" s="11"/>
      <c r="K41" s="11"/>
      <c r="L41" s="11"/>
      <c r="M41" s="11"/>
      <c r="N41" s="11"/>
      <c r="O41" s="11"/>
      <c r="P41" s="11"/>
      <c r="Q41" s="11"/>
      <c r="R41" s="11"/>
    </row>
    <row r="42" spans="1:18" ht="15.75">
      <c r="A42" s="396" t="s">
        <v>59</v>
      </c>
      <c r="B42" s="397"/>
      <c r="C42" s="50">
        <f>SUM(C37+C40)</f>
        <v>241680</v>
      </c>
      <c r="D42" s="50">
        <f aca="true" t="shared" si="1" ref="D42:I42">SUM(D37:D40)</f>
        <v>0</v>
      </c>
      <c r="E42" s="50">
        <f t="shared" si="1"/>
        <v>241680</v>
      </c>
      <c r="F42" s="50">
        <f t="shared" si="1"/>
        <v>145006</v>
      </c>
      <c r="G42" s="50">
        <f t="shared" si="1"/>
        <v>96674</v>
      </c>
      <c r="H42" s="50">
        <f t="shared" si="1"/>
        <v>19334</v>
      </c>
      <c r="I42" s="40">
        <f t="shared" si="1"/>
        <v>77340</v>
      </c>
      <c r="J42" s="30"/>
      <c r="K42" s="30"/>
      <c r="L42" s="17"/>
      <c r="M42" s="17"/>
      <c r="N42" s="17"/>
      <c r="O42" s="17"/>
      <c r="P42" s="17"/>
      <c r="Q42" s="17"/>
      <c r="R42" s="11"/>
    </row>
    <row r="43" spans="1:18" ht="15.75">
      <c r="A43" s="6"/>
      <c r="B43" s="41"/>
      <c r="C43" s="42"/>
      <c r="D43" s="42"/>
      <c r="E43" s="42"/>
      <c r="F43" s="42"/>
      <c r="G43" s="42"/>
      <c r="H43" s="42"/>
      <c r="I43" s="42"/>
      <c r="J43" s="30"/>
      <c r="K43" s="30"/>
      <c r="L43" s="17"/>
      <c r="M43" s="17"/>
      <c r="N43" s="17"/>
      <c r="O43" s="17"/>
      <c r="P43" s="17"/>
      <c r="Q43" s="17"/>
      <c r="R43" s="11"/>
    </row>
    <row r="44" spans="1:18" ht="15.75">
      <c r="A44" s="7" t="s">
        <v>27</v>
      </c>
      <c r="B44" s="8" t="s">
        <v>28</v>
      </c>
      <c r="C44" s="8" t="s">
        <v>29</v>
      </c>
      <c r="D44" s="8" t="s">
        <v>30</v>
      </c>
      <c r="E44" s="8" t="s">
        <v>74</v>
      </c>
      <c r="F44" s="8" t="s">
        <v>31</v>
      </c>
      <c r="G44" s="9" t="s">
        <v>32</v>
      </c>
      <c r="H44" s="8" t="s">
        <v>33</v>
      </c>
      <c r="I44" s="10" t="s">
        <v>34</v>
      </c>
      <c r="J44" s="30"/>
      <c r="K44" s="30"/>
      <c r="L44" s="17"/>
      <c r="M44" s="17"/>
      <c r="N44" s="17"/>
      <c r="O44" s="17"/>
      <c r="P44" s="17"/>
      <c r="Q44" s="17"/>
      <c r="R44" s="11"/>
    </row>
    <row r="45" spans="1:18" ht="15.75">
      <c r="A45" s="12" t="s">
        <v>24</v>
      </c>
      <c r="B45" s="13"/>
      <c r="C45" s="14" t="s">
        <v>35</v>
      </c>
      <c r="D45" s="14" t="s">
        <v>36</v>
      </c>
      <c r="E45" s="14" t="s">
        <v>35</v>
      </c>
      <c r="F45" s="14" t="s">
        <v>35</v>
      </c>
      <c r="G45" s="15" t="s">
        <v>38</v>
      </c>
      <c r="H45" s="14" t="s">
        <v>39</v>
      </c>
      <c r="I45" s="16" t="s">
        <v>18</v>
      </c>
      <c r="J45" s="30"/>
      <c r="K45" s="30"/>
      <c r="L45" s="17"/>
      <c r="M45" s="17"/>
      <c r="N45" s="17"/>
      <c r="O45" s="17"/>
      <c r="P45" s="17"/>
      <c r="Q45" s="17"/>
      <c r="R45" s="11"/>
    </row>
    <row r="46" spans="1:18" ht="15.75">
      <c r="A46" s="20"/>
      <c r="B46" s="20" t="s">
        <v>75</v>
      </c>
      <c r="C46" s="51"/>
      <c r="D46" s="21"/>
      <c r="E46" s="21"/>
      <c r="F46" s="21"/>
      <c r="G46" s="21"/>
      <c r="H46" s="21"/>
      <c r="I46" s="21"/>
      <c r="J46" s="11"/>
      <c r="K46" s="11"/>
      <c r="L46" s="11"/>
      <c r="M46" s="11"/>
      <c r="N46" s="11"/>
      <c r="O46" s="11"/>
      <c r="P46" s="11"/>
      <c r="Q46" s="11"/>
      <c r="R46" s="11"/>
    </row>
    <row r="47" spans="1:18" ht="15.75">
      <c r="A47" s="22" t="s">
        <v>46</v>
      </c>
      <c r="B47" s="44" t="s">
        <v>76</v>
      </c>
      <c r="C47" s="45"/>
      <c r="D47" s="45"/>
      <c r="E47" s="45"/>
      <c r="F47" s="45"/>
      <c r="G47" s="45"/>
      <c r="H47" s="45"/>
      <c r="I47" s="52"/>
      <c r="J47" s="11"/>
      <c r="K47" s="11"/>
      <c r="L47" s="11"/>
      <c r="M47" s="11"/>
      <c r="N47" s="11"/>
      <c r="O47" s="11"/>
      <c r="P47" s="11"/>
      <c r="Q47" s="11"/>
      <c r="R47" s="11"/>
    </row>
    <row r="48" spans="1:18" ht="15.75">
      <c r="A48" s="32" t="s">
        <v>51</v>
      </c>
      <c r="B48" s="48" t="s">
        <v>77</v>
      </c>
      <c r="C48" s="49">
        <v>729000</v>
      </c>
      <c r="D48" s="49">
        <v>0</v>
      </c>
      <c r="E48" s="49">
        <f>SUM(C48:D48)</f>
        <v>729000</v>
      </c>
      <c r="F48" s="49">
        <v>466600</v>
      </c>
      <c r="G48" s="34">
        <f>E48-F48</f>
        <v>262400</v>
      </c>
      <c r="H48" s="49">
        <v>65600</v>
      </c>
      <c r="I48" s="37">
        <f>G48-H48</f>
        <v>196800</v>
      </c>
      <c r="J48" s="11"/>
      <c r="K48" s="11"/>
      <c r="L48" s="11"/>
      <c r="M48" s="11"/>
      <c r="N48" s="11"/>
      <c r="O48" s="11"/>
      <c r="P48" s="11"/>
      <c r="Q48" s="11"/>
      <c r="R48" s="11"/>
    </row>
    <row r="49" spans="1:18" ht="15.75">
      <c r="A49" s="32"/>
      <c r="B49" s="48"/>
      <c r="C49" s="49"/>
      <c r="D49" s="49"/>
      <c r="E49" s="49"/>
      <c r="F49" s="49"/>
      <c r="G49" s="49"/>
      <c r="H49" s="49"/>
      <c r="I49" s="37"/>
      <c r="J49" s="11"/>
      <c r="K49" s="11"/>
      <c r="L49" s="11"/>
      <c r="M49" s="11"/>
      <c r="N49" s="11"/>
      <c r="O49" s="11"/>
      <c r="P49" s="11"/>
      <c r="Q49" s="11"/>
      <c r="R49" s="11"/>
    </row>
    <row r="50" spans="1:18" ht="15.75">
      <c r="A50" s="32" t="s">
        <v>49</v>
      </c>
      <c r="B50" s="48" t="s">
        <v>78</v>
      </c>
      <c r="C50" s="49"/>
      <c r="D50" s="49"/>
      <c r="E50" s="49"/>
      <c r="F50" s="49"/>
      <c r="G50" s="49"/>
      <c r="H50" s="49"/>
      <c r="I50" s="37"/>
      <c r="J50" s="11"/>
      <c r="K50" s="11"/>
      <c r="L50" s="11"/>
      <c r="M50" s="11"/>
      <c r="N50" s="11"/>
      <c r="O50" s="11"/>
      <c r="P50" s="11"/>
      <c r="Q50" s="11"/>
      <c r="R50" s="11"/>
    </row>
    <row r="51" spans="1:18" ht="15.75">
      <c r="A51" s="32" t="s">
        <v>79</v>
      </c>
      <c r="B51" s="48" t="s">
        <v>80</v>
      </c>
      <c r="C51" s="49"/>
      <c r="D51" s="49"/>
      <c r="E51" s="49"/>
      <c r="F51" s="49"/>
      <c r="G51" s="49"/>
      <c r="H51" s="49"/>
      <c r="I51" s="37"/>
      <c r="J51" s="11"/>
      <c r="K51" s="11"/>
      <c r="L51" s="11"/>
      <c r="M51" s="11"/>
      <c r="N51" s="11"/>
      <c r="O51" s="11"/>
      <c r="P51" s="11"/>
      <c r="Q51" s="11"/>
      <c r="R51" s="11"/>
    </row>
    <row r="52" spans="1:18" ht="15.75">
      <c r="A52" s="32"/>
      <c r="B52" s="48" t="s">
        <v>64</v>
      </c>
      <c r="C52" s="49">
        <v>681200</v>
      </c>
      <c r="D52" s="49">
        <v>0</v>
      </c>
      <c r="E52" s="49">
        <f>SUM(C52:D52)</f>
        <v>681200</v>
      </c>
      <c r="F52" s="49">
        <v>408720</v>
      </c>
      <c r="G52" s="34">
        <f>E52-F52</f>
        <v>272480</v>
      </c>
      <c r="H52" s="49">
        <v>54496</v>
      </c>
      <c r="I52" s="37">
        <f>G52-H52</f>
        <v>217984</v>
      </c>
      <c r="J52" s="11"/>
      <c r="K52" s="11"/>
      <c r="L52" s="11"/>
      <c r="M52" s="11"/>
      <c r="N52" s="11"/>
      <c r="O52" s="11"/>
      <c r="P52" s="11"/>
      <c r="Q52" s="11"/>
      <c r="R52" s="11"/>
    </row>
    <row r="53" spans="1:18" ht="15.75">
      <c r="A53" s="32"/>
      <c r="B53" s="48"/>
      <c r="C53" s="49"/>
      <c r="D53" s="49"/>
      <c r="E53" s="49"/>
      <c r="F53" s="49"/>
      <c r="G53" s="49"/>
      <c r="H53" s="49"/>
      <c r="I53" s="37"/>
      <c r="J53" s="11"/>
      <c r="K53" s="11"/>
      <c r="L53" s="11"/>
      <c r="M53" s="11"/>
      <c r="N53" s="11"/>
      <c r="O53" s="11"/>
      <c r="P53" s="11"/>
      <c r="Q53" s="11"/>
      <c r="R53" s="11"/>
    </row>
    <row r="54" spans="1:18" ht="15.75">
      <c r="A54" s="32" t="s">
        <v>53</v>
      </c>
      <c r="B54" s="48" t="s">
        <v>81</v>
      </c>
      <c r="C54" s="49"/>
      <c r="D54" s="49"/>
      <c r="E54" s="49"/>
      <c r="F54" s="49"/>
      <c r="G54" s="49"/>
      <c r="H54" s="49"/>
      <c r="I54" s="37"/>
      <c r="J54" s="11"/>
      <c r="K54" s="11"/>
      <c r="L54" s="11"/>
      <c r="M54" s="11"/>
      <c r="N54" s="11"/>
      <c r="O54" s="11"/>
      <c r="P54" s="11"/>
      <c r="Q54" s="11"/>
      <c r="R54" s="11"/>
    </row>
    <row r="55" spans="1:18" ht="15.75">
      <c r="A55" s="32" t="s">
        <v>55</v>
      </c>
      <c r="B55" s="48" t="s">
        <v>82</v>
      </c>
      <c r="C55" s="49"/>
      <c r="D55" s="49"/>
      <c r="E55" s="49"/>
      <c r="F55" s="49"/>
      <c r="G55" s="49"/>
      <c r="H55" s="49"/>
      <c r="I55" s="37"/>
      <c r="J55" s="11"/>
      <c r="K55" s="11"/>
      <c r="L55" s="11"/>
      <c r="M55" s="11"/>
      <c r="N55" s="11"/>
      <c r="O55" s="11"/>
      <c r="P55" s="11"/>
      <c r="Q55" s="11"/>
      <c r="R55" s="11"/>
    </row>
    <row r="56" spans="1:18" ht="15.75">
      <c r="A56" s="32"/>
      <c r="B56" s="48" t="s">
        <v>83</v>
      </c>
      <c r="C56" s="49">
        <v>536411</v>
      </c>
      <c r="D56" s="49">
        <v>0</v>
      </c>
      <c r="E56" s="49">
        <f>SUM(C56:D56)</f>
        <v>536411</v>
      </c>
      <c r="F56" s="49">
        <v>344411</v>
      </c>
      <c r="G56" s="34">
        <f>E56-F56</f>
        <v>192000</v>
      </c>
      <c r="H56" s="49">
        <v>38400</v>
      </c>
      <c r="I56" s="37">
        <f>G56-H56</f>
        <v>153600</v>
      </c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5.75">
      <c r="A57" s="32"/>
      <c r="B57" s="48"/>
      <c r="C57" s="49"/>
      <c r="D57" s="49"/>
      <c r="E57" s="49"/>
      <c r="F57" s="49"/>
      <c r="G57" s="49"/>
      <c r="H57" s="49"/>
      <c r="I57" s="37"/>
      <c r="J57" s="11"/>
      <c r="K57" s="11"/>
      <c r="L57" s="11"/>
      <c r="M57" s="11"/>
      <c r="N57" s="11"/>
      <c r="O57" s="11"/>
      <c r="P57" s="11"/>
      <c r="Q57" s="11"/>
      <c r="R57" s="11"/>
    </row>
    <row r="58" spans="1:18" ht="15.75">
      <c r="A58" s="396" t="s">
        <v>59</v>
      </c>
      <c r="B58" s="397"/>
      <c r="C58" s="50">
        <f aca="true" t="shared" si="2" ref="C58:I58">SUM(C48:C56)</f>
        <v>1946611</v>
      </c>
      <c r="D58" s="50">
        <f t="shared" si="2"/>
        <v>0</v>
      </c>
      <c r="E58" s="50">
        <f t="shared" si="2"/>
        <v>1946611</v>
      </c>
      <c r="F58" s="50">
        <f t="shared" si="2"/>
        <v>1219731</v>
      </c>
      <c r="G58" s="50">
        <f t="shared" si="2"/>
        <v>726880</v>
      </c>
      <c r="H58" s="50">
        <f t="shared" si="2"/>
        <v>158496</v>
      </c>
      <c r="I58" s="40">
        <f t="shared" si="2"/>
        <v>568384</v>
      </c>
      <c r="J58" s="53"/>
      <c r="K58" s="53"/>
      <c r="L58" s="53"/>
      <c r="M58" s="53"/>
      <c r="N58" s="53"/>
      <c r="O58" s="53"/>
      <c r="P58" s="53"/>
      <c r="Q58" s="11"/>
      <c r="R58" s="11"/>
    </row>
    <row r="59" spans="1:18" ht="15.75">
      <c r="A59" s="31"/>
      <c r="B59" s="31"/>
      <c r="C59" s="21"/>
      <c r="D59" s="21"/>
      <c r="E59" s="21"/>
      <c r="F59" s="21"/>
      <c r="G59" s="21"/>
      <c r="H59" s="21"/>
      <c r="I59" s="21"/>
      <c r="J59" s="11"/>
      <c r="K59" s="11"/>
      <c r="L59" s="11"/>
      <c r="M59" s="11"/>
      <c r="N59" s="11"/>
      <c r="O59" s="11"/>
      <c r="P59" s="11"/>
      <c r="Q59" s="11"/>
      <c r="R59" s="11"/>
    </row>
    <row r="60" spans="1:18" ht="15.75">
      <c r="A60" s="393" t="s">
        <v>84</v>
      </c>
      <c r="B60" s="394"/>
      <c r="C60" s="43">
        <f aca="true" t="shared" si="3" ref="C60:I60">SUM(C6+C21+C35+C42+C58)</f>
        <v>7621983.52</v>
      </c>
      <c r="D60" s="43">
        <f t="shared" si="3"/>
        <v>0</v>
      </c>
      <c r="E60" s="43">
        <f t="shared" si="3"/>
        <v>7621983</v>
      </c>
      <c r="F60" s="43">
        <f t="shared" si="3"/>
        <v>5331418</v>
      </c>
      <c r="G60" s="43">
        <f t="shared" si="3"/>
        <v>2290505</v>
      </c>
      <c r="H60" s="43">
        <f t="shared" si="3"/>
        <v>648761</v>
      </c>
      <c r="I60" s="43">
        <f t="shared" si="3"/>
        <v>1641744</v>
      </c>
      <c r="J60" s="53"/>
      <c r="K60" s="53"/>
      <c r="L60" s="53"/>
      <c r="M60" s="11"/>
      <c r="N60" s="11"/>
      <c r="O60" s="11"/>
      <c r="P60" s="11"/>
      <c r="Q60" s="11"/>
      <c r="R60" s="11"/>
    </row>
  </sheetData>
  <sheetProtection/>
  <mergeCells count="6">
    <mergeCell ref="A1:I1"/>
    <mergeCell ref="A60:B60"/>
    <mergeCell ref="A21:B21"/>
    <mergeCell ref="A35:B35"/>
    <mergeCell ref="A42:B42"/>
    <mergeCell ref="A58:B58"/>
  </mergeCells>
  <printOptions/>
  <pageMargins left="0.5" right="0.25" top="1" bottom="0.5" header="0.25" footer="0.25"/>
  <pageSetup horizontalDpi="120" verticalDpi="120" orientation="landscape" paperSize="9" r:id="rId1"/>
  <headerFooter alignWithMargins="0">
    <oddHeader>&amp;C&amp;"Times New Roman,Bold"&amp;12KOTHARI PLANTATIONS &amp;&amp; INDUSTRIESLIMITED
&amp;UDetails of Hire Purchase Account with TEA BOARD as on 31.03.2004</oddHeader>
    <oddFooter>&amp;L&amp;"Times New Roman,Regular"&amp;8&amp;F&amp;C&amp;"Times New Roman,Regular"&amp;8&amp;P&amp;R&amp;"Times New Roman,Regular"&amp;8&amp;A</oddFooter>
  </headerFooter>
  <rowBreaks count="2" manualBreakCount="2">
    <brk id="22" max="255" man="1"/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zoomScalePageLayoutView="0" workbookViewId="0" topLeftCell="A2">
      <selection activeCell="F6" sqref="F6"/>
    </sheetView>
  </sheetViews>
  <sheetFormatPr defaultColWidth="9.140625" defaultRowHeight="12.75"/>
  <cols>
    <col min="1" max="1" width="12.8515625" style="55" customWidth="1"/>
    <col min="2" max="2" width="4.421875" style="55" customWidth="1"/>
    <col min="3" max="3" width="11.28125" style="55" bestFit="1" customWidth="1"/>
    <col min="4" max="4" width="14.421875" style="55" customWidth="1"/>
    <col min="5" max="5" width="12.421875" style="55" customWidth="1"/>
    <col min="6" max="6" width="11.28125" style="55" bestFit="1" customWidth="1"/>
    <col min="7" max="7" width="17.00390625" style="55" customWidth="1"/>
    <col min="8" max="8" width="16.00390625" style="55" customWidth="1"/>
    <col min="9" max="9" width="8.57421875" style="55" customWidth="1"/>
    <col min="10" max="10" width="24.8515625" style="55" customWidth="1"/>
    <col min="11" max="11" width="5.8515625" style="55" customWidth="1"/>
    <col min="12" max="12" width="12.7109375" style="55" customWidth="1"/>
    <col min="13" max="13" width="9.57421875" style="55" customWidth="1"/>
    <col min="14" max="16384" width="9.140625" style="55" customWidth="1"/>
  </cols>
  <sheetData>
    <row r="1" spans="1:13" s="54" customFormat="1" ht="24.75" customHeight="1">
      <c r="A1" s="391" t="s">
        <v>85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</row>
    <row r="2" spans="1:13" ht="15">
      <c r="A2" s="388" t="s">
        <v>16</v>
      </c>
      <c r="B2" s="388" t="s">
        <v>27</v>
      </c>
      <c r="C2" s="388"/>
      <c r="D2" s="388" t="s">
        <v>86</v>
      </c>
      <c r="E2" s="388" t="s">
        <v>87</v>
      </c>
      <c r="F2" s="388" t="s">
        <v>88</v>
      </c>
      <c r="G2" s="388" t="s">
        <v>89</v>
      </c>
      <c r="H2" s="388" t="s">
        <v>90</v>
      </c>
      <c r="I2" s="388" t="s">
        <v>91</v>
      </c>
      <c r="J2" s="388" t="s">
        <v>92</v>
      </c>
      <c r="K2" s="388" t="s">
        <v>93</v>
      </c>
      <c r="L2" s="388" t="s">
        <v>94</v>
      </c>
      <c r="M2" s="388"/>
    </row>
    <row r="3" spans="1:13" ht="14.25" customHeight="1">
      <c r="A3" s="388"/>
      <c r="B3" s="388" t="s">
        <v>24</v>
      </c>
      <c r="C3" s="388" t="s">
        <v>95</v>
      </c>
      <c r="D3" s="388"/>
      <c r="E3" s="388"/>
      <c r="F3" s="388"/>
      <c r="G3" s="388"/>
      <c r="H3" s="388"/>
      <c r="I3" s="388"/>
      <c r="J3" s="388"/>
      <c r="K3" s="388"/>
      <c r="L3" s="388"/>
      <c r="M3" s="388"/>
    </row>
    <row r="4" spans="1:13" ht="14.25" customHeight="1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</row>
    <row r="5" spans="1:13" ht="14.25" customHeight="1">
      <c r="A5" s="388"/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</row>
    <row r="6" ht="15">
      <c r="G6" s="56"/>
    </row>
    <row r="7" spans="1:13" ht="15">
      <c r="A7" s="57" t="s">
        <v>10</v>
      </c>
      <c r="B7" s="58" t="s">
        <v>96</v>
      </c>
      <c r="C7" s="57" t="s">
        <v>43</v>
      </c>
      <c r="D7" s="59">
        <v>29350</v>
      </c>
      <c r="E7" s="57" t="s">
        <v>97</v>
      </c>
      <c r="F7" s="57">
        <v>0</v>
      </c>
      <c r="G7" s="60">
        <v>0</v>
      </c>
      <c r="H7" s="59">
        <f>SUM(D7-G7)</f>
        <v>29350</v>
      </c>
      <c r="I7" s="61">
        <v>0.125</v>
      </c>
      <c r="J7" s="57" t="s">
        <v>98</v>
      </c>
      <c r="K7" s="57">
        <v>183</v>
      </c>
      <c r="L7" s="59">
        <f>SUM(H7*I7/365*K7)</f>
        <v>1839.400684931507</v>
      </c>
      <c r="M7" s="62">
        <f aca="true" t="shared" si="0" ref="M7:M23">L7</f>
        <v>1839.400684931507</v>
      </c>
    </row>
    <row r="8" spans="1:13" ht="15">
      <c r="A8" s="63"/>
      <c r="B8" s="64"/>
      <c r="C8" s="63"/>
      <c r="D8" s="65"/>
      <c r="E8" s="63"/>
      <c r="F8" s="63"/>
      <c r="G8" s="65"/>
      <c r="H8" s="65"/>
      <c r="I8" s="66"/>
      <c r="J8" s="63"/>
      <c r="K8" s="63"/>
      <c r="L8" s="65"/>
      <c r="M8" s="67">
        <f t="shared" si="0"/>
        <v>0</v>
      </c>
    </row>
    <row r="9" spans="1:13" ht="15">
      <c r="A9" s="68" t="s">
        <v>11</v>
      </c>
      <c r="B9" s="69" t="s">
        <v>96</v>
      </c>
      <c r="C9" s="68" t="s">
        <v>43</v>
      </c>
      <c r="D9" s="70">
        <v>64204</v>
      </c>
      <c r="E9" s="68" t="s">
        <v>97</v>
      </c>
      <c r="F9" s="68">
        <v>0</v>
      </c>
      <c r="G9" s="70">
        <v>0</v>
      </c>
      <c r="H9" s="70">
        <f>SUM(D9-G9)</f>
        <v>64204</v>
      </c>
      <c r="I9" s="71">
        <v>0.125</v>
      </c>
      <c r="J9" s="68" t="s">
        <v>98</v>
      </c>
      <c r="K9" s="68">
        <v>183</v>
      </c>
      <c r="L9" s="70">
        <f>SUM(H9*I9/365*K9)</f>
        <v>4023.743835616439</v>
      </c>
      <c r="M9" s="72">
        <f t="shared" si="0"/>
        <v>4023.743835616439</v>
      </c>
    </row>
    <row r="10" spans="1:13" ht="15">
      <c r="A10" s="68"/>
      <c r="B10" s="69" t="s">
        <v>99</v>
      </c>
      <c r="C10" s="68" t="s">
        <v>51</v>
      </c>
      <c r="D10" s="70">
        <v>223560</v>
      </c>
      <c r="E10" s="68" t="s">
        <v>100</v>
      </c>
      <c r="F10" s="68">
        <v>0</v>
      </c>
      <c r="G10" s="70">
        <v>0</v>
      </c>
      <c r="H10" s="70">
        <f>SUM(D10-G10)</f>
        <v>223560</v>
      </c>
      <c r="I10" s="71">
        <v>0.125</v>
      </c>
      <c r="J10" s="68" t="s">
        <v>98</v>
      </c>
      <c r="K10" s="68">
        <v>183</v>
      </c>
      <c r="L10" s="70">
        <f>SUM(H10*I10/365*K10)</f>
        <v>14010.780821917808</v>
      </c>
      <c r="M10" s="72">
        <f t="shared" si="0"/>
        <v>14010.780821917808</v>
      </c>
    </row>
    <row r="11" spans="1:13" ht="15">
      <c r="A11" s="68"/>
      <c r="B11" s="69" t="s">
        <v>101</v>
      </c>
      <c r="C11" s="68" t="s">
        <v>55</v>
      </c>
      <c r="D11" s="70">
        <v>158920</v>
      </c>
      <c r="E11" s="68" t="s">
        <v>102</v>
      </c>
      <c r="F11" s="68">
        <v>0</v>
      </c>
      <c r="G11" s="70">
        <v>52974</v>
      </c>
      <c r="H11" s="70">
        <f>SUM(D11-G11)</f>
        <v>105946</v>
      </c>
      <c r="I11" s="71">
        <v>0.125</v>
      </c>
      <c r="J11" s="68" t="s">
        <v>98</v>
      </c>
      <c r="K11" s="68">
        <v>30</v>
      </c>
      <c r="L11" s="70">
        <f>SUM(H11*I11/365*K11)</f>
        <v>1088.486301369863</v>
      </c>
      <c r="M11" s="72">
        <f t="shared" si="0"/>
        <v>1088.486301369863</v>
      </c>
    </row>
    <row r="12" spans="1:13" ht="15">
      <c r="A12" s="63"/>
      <c r="B12" s="64"/>
      <c r="C12" s="63"/>
      <c r="D12" s="65"/>
      <c r="E12" s="63"/>
      <c r="F12" s="63"/>
      <c r="G12" s="65"/>
      <c r="H12" s="65"/>
      <c r="I12" s="66"/>
      <c r="J12" s="63"/>
      <c r="K12" s="63"/>
      <c r="L12" s="65"/>
      <c r="M12" s="67">
        <f t="shared" si="0"/>
        <v>0</v>
      </c>
    </row>
    <row r="13" spans="1:13" ht="15">
      <c r="A13" s="68" t="s">
        <v>12</v>
      </c>
      <c r="B13" s="69" t="s">
        <v>96</v>
      </c>
      <c r="C13" s="68" t="s">
        <v>63</v>
      </c>
      <c r="D13" s="70">
        <v>63228</v>
      </c>
      <c r="E13" s="68" t="s">
        <v>103</v>
      </c>
      <c r="F13" s="68">
        <v>0</v>
      </c>
      <c r="G13" s="70">
        <v>0</v>
      </c>
      <c r="H13" s="70">
        <f>SUM(D13-G13)</f>
        <v>63228</v>
      </c>
      <c r="I13" s="71">
        <v>0.125</v>
      </c>
      <c r="J13" s="68" t="s">
        <v>104</v>
      </c>
      <c r="K13" s="68">
        <v>183</v>
      </c>
      <c r="L13" s="70">
        <f>SUM(H13*I13/365*K13)</f>
        <v>3962.576712328767</v>
      </c>
      <c r="M13" s="72">
        <f t="shared" si="0"/>
        <v>3962.576712328767</v>
      </c>
    </row>
    <row r="14" spans="1:13" ht="15">
      <c r="A14" s="68"/>
      <c r="B14" s="69" t="s">
        <v>99</v>
      </c>
      <c r="C14" s="68" t="s">
        <v>43</v>
      </c>
      <c r="D14" s="70">
        <v>64584</v>
      </c>
      <c r="E14" s="68" t="s">
        <v>97</v>
      </c>
      <c r="F14" s="68">
        <v>0</v>
      </c>
      <c r="G14" s="70">
        <v>0</v>
      </c>
      <c r="H14" s="70">
        <f>SUM(D14-G14)</f>
        <v>64584</v>
      </c>
      <c r="I14" s="71">
        <v>0.125</v>
      </c>
      <c r="J14" s="68" t="s">
        <v>98</v>
      </c>
      <c r="K14" s="68">
        <v>183</v>
      </c>
      <c r="L14" s="70">
        <f>SUM(H14*I14/365*K14)</f>
        <v>4047.5589041095895</v>
      </c>
      <c r="M14" s="72">
        <f t="shared" si="0"/>
        <v>4047.5589041095895</v>
      </c>
    </row>
    <row r="15" spans="1:13" ht="15">
      <c r="A15" s="68"/>
      <c r="B15" s="69" t="s">
        <v>101</v>
      </c>
      <c r="C15" s="68" t="s">
        <v>68</v>
      </c>
      <c r="D15" s="70">
        <v>339200</v>
      </c>
      <c r="E15" s="68" t="s">
        <v>105</v>
      </c>
      <c r="F15" s="68" t="s">
        <v>106</v>
      </c>
      <c r="G15" s="70">
        <v>84800</v>
      </c>
      <c r="H15" s="70">
        <f>SUM(D15-G15)</f>
        <v>254400</v>
      </c>
      <c r="I15" s="71">
        <v>0.125</v>
      </c>
      <c r="J15" s="68" t="s">
        <v>107</v>
      </c>
      <c r="K15" s="68">
        <v>124</v>
      </c>
      <c r="L15" s="70">
        <f>SUM(H15*I15/365*K15)</f>
        <v>10803.287671232876</v>
      </c>
      <c r="M15" s="72">
        <f t="shared" si="0"/>
        <v>10803.287671232876</v>
      </c>
    </row>
    <row r="16" spans="1:13" ht="15">
      <c r="A16" s="63"/>
      <c r="B16" s="64"/>
      <c r="C16" s="63"/>
      <c r="D16" s="65"/>
      <c r="E16" s="63"/>
      <c r="F16" s="63"/>
      <c r="G16" s="65"/>
      <c r="H16" s="65"/>
      <c r="I16" s="66"/>
      <c r="J16" s="63"/>
      <c r="K16" s="63"/>
      <c r="L16" s="65"/>
      <c r="M16" s="67">
        <f t="shared" si="0"/>
        <v>0</v>
      </c>
    </row>
    <row r="17" spans="1:13" ht="15">
      <c r="A17" s="68" t="s">
        <v>13</v>
      </c>
      <c r="B17" s="69" t="s">
        <v>101</v>
      </c>
      <c r="C17" s="68" t="s">
        <v>72</v>
      </c>
      <c r="D17" s="70">
        <v>58006</v>
      </c>
      <c r="E17" s="68" t="s">
        <v>108</v>
      </c>
      <c r="F17" s="68">
        <v>0</v>
      </c>
      <c r="G17" s="70">
        <v>19334</v>
      </c>
      <c r="H17" s="70">
        <f>SUM(D17-G17)</f>
        <v>38672</v>
      </c>
      <c r="I17" s="71">
        <v>0.125</v>
      </c>
      <c r="J17" s="68" t="s">
        <v>98</v>
      </c>
      <c r="K17" s="68">
        <v>183</v>
      </c>
      <c r="L17" s="70">
        <f>SUM(H17*I17/365*K17)</f>
        <v>2423.621917808219</v>
      </c>
      <c r="M17" s="72">
        <f t="shared" si="0"/>
        <v>2423.621917808219</v>
      </c>
    </row>
    <row r="18" spans="1:13" ht="15">
      <c r="A18" s="63"/>
      <c r="B18" s="64"/>
      <c r="C18" s="63"/>
      <c r="D18" s="65"/>
      <c r="E18" s="63"/>
      <c r="F18" s="63"/>
      <c r="G18" s="65"/>
      <c r="H18" s="65"/>
      <c r="I18" s="66"/>
      <c r="J18" s="63"/>
      <c r="K18" s="63"/>
      <c r="L18" s="65"/>
      <c r="M18" s="67">
        <f t="shared" si="0"/>
        <v>0</v>
      </c>
    </row>
    <row r="19" spans="1:13" ht="15">
      <c r="A19" s="68" t="s">
        <v>15</v>
      </c>
      <c r="B19" s="69" t="s">
        <v>96</v>
      </c>
      <c r="C19" s="68" t="s">
        <v>51</v>
      </c>
      <c r="D19" s="70">
        <v>196800</v>
      </c>
      <c r="E19" s="68" t="s">
        <v>51</v>
      </c>
      <c r="F19" s="68" t="s">
        <v>109</v>
      </c>
      <c r="G19" s="70">
        <v>65600</v>
      </c>
      <c r="H19" s="70">
        <f>SUM(D19-G19)</f>
        <v>131200</v>
      </c>
      <c r="I19" s="71">
        <v>0.125</v>
      </c>
      <c r="J19" s="68" t="s">
        <v>110</v>
      </c>
      <c r="K19" s="68">
        <v>153</v>
      </c>
      <c r="L19" s="70">
        <f>SUM(H19*I19/365*K19)</f>
        <v>6874.520547945206</v>
      </c>
      <c r="M19" s="72">
        <f t="shared" si="0"/>
        <v>6874.520547945206</v>
      </c>
    </row>
    <row r="20" spans="1:13" ht="15">
      <c r="A20" s="68"/>
      <c r="B20" s="69" t="s">
        <v>99</v>
      </c>
      <c r="C20" s="68" t="s">
        <v>79</v>
      </c>
      <c r="D20" s="70">
        <v>217984</v>
      </c>
      <c r="E20" s="68" t="s">
        <v>111</v>
      </c>
      <c r="F20" s="68" t="s">
        <v>112</v>
      </c>
      <c r="G20" s="70">
        <v>54496</v>
      </c>
      <c r="H20" s="70">
        <f>SUM(D20-G20)</f>
        <v>163488</v>
      </c>
      <c r="I20" s="71">
        <v>0.125</v>
      </c>
      <c r="J20" s="68" t="s">
        <v>113</v>
      </c>
      <c r="K20" s="68">
        <v>113</v>
      </c>
      <c r="L20" s="70">
        <f>SUM(H20*I20/365*K20)</f>
        <v>6326.761643835617</v>
      </c>
      <c r="M20" s="72">
        <f t="shared" si="0"/>
        <v>6326.761643835617</v>
      </c>
    </row>
    <row r="21" spans="1:13" ht="15">
      <c r="A21" s="68"/>
      <c r="B21" s="69" t="s">
        <v>101</v>
      </c>
      <c r="C21" s="68" t="s">
        <v>114</v>
      </c>
      <c r="D21" s="70">
        <v>153600</v>
      </c>
      <c r="E21" s="68" t="s">
        <v>115</v>
      </c>
      <c r="F21" s="68">
        <v>0</v>
      </c>
      <c r="G21" s="70">
        <v>0</v>
      </c>
      <c r="H21" s="70">
        <f>SUM(D21-G21)</f>
        <v>153600</v>
      </c>
      <c r="I21" s="71">
        <v>0.125</v>
      </c>
      <c r="J21" s="68" t="s">
        <v>98</v>
      </c>
      <c r="K21" s="68">
        <v>183</v>
      </c>
      <c r="L21" s="70">
        <f>SUM(H21*I21/365*K21)</f>
        <v>9626.301369863013</v>
      </c>
      <c r="M21" s="72">
        <f t="shared" si="0"/>
        <v>9626.301369863013</v>
      </c>
    </row>
    <row r="22" spans="1:13" ht="15">
      <c r="A22" s="68"/>
      <c r="B22" s="69"/>
      <c r="C22" s="68"/>
      <c r="D22" s="70"/>
      <c r="E22" s="68"/>
      <c r="F22" s="68"/>
      <c r="G22" s="70"/>
      <c r="H22" s="70"/>
      <c r="I22" s="71"/>
      <c r="J22" s="68"/>
      <c r="K22" s="68"/>
      <c r="L22" s="68"/>
      <c r="M22" s="67">
        <f t="shared" si="0"/>
        <v>0</v>
      </c>
    </row>
    <row r="23" spans="1:13" ht="15">
      <c r="A23" s="389" t="s">
        <v>59</v>
      </c>
      <c r="B23" s="390"/>
      <c r="C23" s="74"/>
      <c r="D23" s="75">
        <f>SUM(D7:D21)</f>
        <v>1569436</v>
      </c>
      <c r="E23" s="74"/>
      <c r="F23" s="74"/>
      <c r="G23" s="75">
        <f>SUM(G7:G21)</f>
        <v>277204</v>
      </c>
      <c r="H23" s="75">
        <f>SUM(H7:H21)</f>
        <v>1292232</v>
      </c>
      <c r="I23" s="76"/>
      <c r="J23" s="74"/>
      <c r="K23" s="74"/>
      <c r="L23" s="75">
        <f>SUM(L7:L21)</f>
        <v>65027.0404109589</v>
      </c>
      <c r="M23" s="77">
        <f t="shared" si="0"/>
        <v>65027.0404109589</v>
      </c>
    </row>
  </sheetData>
  <sheetProtection/>
  <mergeCells count="15">
    <mergeCell ref="L2:M5"/>
    <mergeCell ref="A23:B23"/>
    <mergeCell ref="B2:C2"/>
    <mergeCell ref="A1:M1"/>
    <mergeCell ref="A2:A5"/>
    <mergeCell ref="I2:I5"/>
    <mergeCell ref="J2:J5"/>
    <mergeCell ref="K2:K5"/>
    <mergeCell ref="F2:F5"/>
    <mergeCell ref="E2:E5"/>
    <mergeCell ref="D2:D5"/>
    <mergeCell ref="B3:B5"/>
    <mergeCell ref="C3:C5"/>
    <mergeCell ref="H2:H5"/>
    <mergeCell ref="G2:G5"/>
  </mergeCells>
  <printOptions/>
  <pageMargins left="0.5" right="0.25" top="1" bottom="0.5" header="0.25" footer="0.25"/>
  <pageSetup fitToHeight="1" fitToWidth="1" horizontalDpi="120" verticalDpi="120" orientation="landscape" paperSize="9" scale="87" r:id="rId1"/>
  <headerFooter alignWithMargins="0">
    <oddHeader>&amp;C&amp;"Times New Roman,Bold"&amp;12KOTHARI PLANTATIONS &amp;&amp; INDUSTRIESLIMITED
&amp;UDetails of Hire Purchase Account with TEA BOARD as on 31.03.2003</oddHeader>
    <oddFooter>&amp;L&amp;"Times New Roman,Regular"&amp;8&amp;F&amp;C&amp;"Times New Roman,Regular"&amp;8&amp;P&amp;R&amp;"Times New Roman,Regular"&amp;8&amp;A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9.8515625" style="55" customWidth="1"/>
    <col min="2" max="2" width="11.140625" style="55" hidden="1" customWidth="1"/>
    <col min="3" max="3" width="0.13671875" style="55" hidden="1" customWidth="1"/>
    <col min="4" max="4" width="11.28125" style="55" hidden="1" customWidth="1"/>
    <col min="5" max="5" width="10.8515625" style="55" hidden="1" customWidth="1"/>
    <col min="6" max="6" width="10.421875" style="55" customWidth="1"/>
    <col min="7" max="7" width="7.421875" style="55" customWidth="1"/>
    <col min="8" max="8" width="20.57421875" style="55" customWidth="1"/>
    <col min="9" max="9" width="4.28125" style="55" customWidth="1"/>
    <col min="10" max="10" width="11.57421875" style="55" customWidth="1"/>
    <col min="11" max="11" width="8.28125" style="55" customWidth="1"/>
    <col min="12" max="12" width="9.57421875" style="55" customWidth="1"/>
    <col min="13" max="13" width="11.00390625" style="55" customWidth="1"/>
    <col min="14" max="14" width="9.00390625" style="55" customWidth="1"/>
    <col min="15" max="15" width="9.140625" style="55" customWidth="1"/>
    <col min="16" max="16" width="8.57421875" style="55" customWidth="1"/>
    <col min="17" max="16384" width="9.140625" style="55" customWidth="1"/>
  </cols>
  <sheetData>
    <row r="1" spans="1:16" s="54" customFormat="1" ht="24.75" customHeight="1">
      <c r="A1" s="398" t="s">
        <v>116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400"/>
    </row>
    <row r="2" spans="1:17" ht="15" customHeight="1">
      <c r="A2" s="401" t="s">
        <v>16</v>
      </c>
      <c r="B2" s="401" t="s">
        <v>86</v>
      </c>
      <c r="C2" s="78"/>
      <c r="D2" s="78"/>
      <c r="E2" s="401" t="s">
        <v>89</v>
      </c>
      <c r="F2" s="401" t="s">
        <v>117</v>
      </c>
      <c r="G2" s="401" t="s">
        <v>91</v>
      </c>
      <c r="H2" s="401" t="s">
        <v>92</v>
      </c>
      <c r="I2" s="401" t="s">
        <v>93</v>
      </c>
      <c r="J2" s="401" t="s">
        <v>94</v>
      </c>
      <c r="K2" s="401"/>
      <c r="L2" s="402" t="s">
        <v>118</v>
      </c>
      <c r="M2" s="402" t="s">
        <v>119</v>
      </c>
      <c r="N2" s="406" t="s">
        <v>120</v>
      </c>
      <c r="O2" s="406" t="s">
        <v>121</v>
      </c>
      <c r="P2" s="406" t="s">
        <v>122</v>
      </c>
      <c r="Q2" s="79"/>
    </row>
    <row r="3" spans="1:17" ht="14.25" customHeight="1">
      <c r="A3" s="401"/>
      <c r="B3" s="401"/>
      <c r="C3" s="78"/>
      <c r="D3" s="78"/>
      <c r="E3" s="401"/>
      <c r="F3" s="401"/>
      <c r="G3" s="401"/>
      <c r="H3" s="401"/>
      <c r="I3" s="401"/>
      <c r="J3" s="401"/>
      <c r="K3" s="401"/>
      <c r="L3" s="403"/>
      <c r="M3" s="403"/>
      <c r="N3" s="406"/>
      <c r="O3" s="406"/>
      <c r="P3" s="406"/>
      <c r="Q3" s="405" t="s">
        <v>123</v>
      </c>
    </row>
    <row r="4" spans="1:17" ht="14.25" customHeight="1">
      <c r="A4" s="401"/>
      <c r="B4" s="401"/>
      <c r="C4" s="78"/>
      <c r="D4" s="78"/>
      <c r="E4" s="401"/>
      <c r="F4" s="401"/>
      <c r="G4" s="401"/>
      <c r="H4" s="401"/>
      <c r="I4" s="401"/>
      <c r="J4" s="401"/>
      <c r="K4" s="401"/>
      <c r="L4" s="403"/>
      <c r="M4" s="403"/>
      <c r="N4" s="406"/>
      <c r="O4" s="406"/>
      <c r="P4" s="406"/>
      <c r="Q4" s="406"/>
    </row>
    <row r="5" spans="1:17" ht="30.75" customHeight="1">
      <c r="A5" s="401"/>
      <c r="B5" s="401"/>
      <c r="C5" s="78"/>
      <c r="D5" s="78"/>
      <c r="E5" s="401"/>
      <c r="F5" s="401"/>
      <c r="G5" s="401"/>
      <c r="H5" s="401"/>
      <c r="I5" s="401"/>
      <c r="J5" s="401"/>
      <c r="K5" s="401"/>
      <c r="L5" s="404"/>
      <c r="M5" s="404"/>
      <c r="N5" s="406"/>
      <c r="O5" s="406"/>
      <c r="P5" s="406"/>
      <c r="Q5" s="406"/>
    </row>
    <row r="6" spans="1:17" ht="15">
      <c r="A6" s="78"/>
      <c r="B6" s="78"/>
      <c r="C6" s="78"/>
      <c r="D6" s="78"/>
      <c r="E6" s="80"/>
      <c r="F6" s="78"/>
      <c r="G6" s="78"/>
      <c r="H6" s="78"/>
      <c r="I6" s="78"/>
      <c r="J6" s="78"/>
      <c r="K6" s="78"/>
      <c r="L6" s="78"/>
      <c r="M6" s="78"/>
      <c r="N6" s="80"/>
      <c r="O6" s="80"/>
      <c r="P6" s="80"/>
      <c r="Q6" s="407"/>
    </row>
    <row r="7" spans="1:17" ht="15">
      <c r="A7" s="68" t="s">
        <v>11</v>
      </c>
      <c r="B7" s="70">
        <v>64204</v>
      </c>
      <c r="E7" s="70">
        <v>0</v>
      </c>
      <c r="F7" s="72">
        <v>916484</v>
      </c>
      <c r="G7" s="71">
        <v>0.125</v>
      </c>
      <c r="H7" s="68" t="s">
        <v>124</v>
      </c>
      <c r="I7" s="68">
        <v>275</v>
      </c>
      <c r="J7" s="81">
        <f>SUM(F7*G7/365*I7)</f>
        <v>86312.70547945205</v>
      </c>
      <c r="K7" s="82">
        <f aca="true" t="shared" si="0" ref="K7:K17">J7</f>
        <v>86312.70547945205</v>
      </c>
      <c r="L7" s="70">
        <v>0</v>
      </c>
      <c r="M7" s="62">
        <f>F7-L7</f>
        <v>916484</v>
      </c>
      <c r="N7" s="70"/>
      <c r="P7" s="83">
        <f>K7-N7</f>
        <v>86312.70547945205</v>
      </c>
      <c r="Q7" s="57"/>
    </row>
    <row r="8" spans="1:17" ht="15">
      <c r="A8" s="68"/>
      <c r="B8" s="70">
        <v>223560</v>
      </c>
      <c r="E8" s="70">
        <v>0</v>
      </c>
      <c r="F8" s="72">
        <v>2040000</v>
      </c>
      <c r="G8" s="71">
        <v>0.095</v>
      </c>
      <c r="H8" s="68" t="s">
        <v>124</v>
      </c>
      <c r="I8" s="68">
        <v>275</v>
      </c>
      <c r="J8" s="81">
        <f>SUM(F8*G8/365*I8)</f>
        <v>146013.698630137</v>
      </c>
      <c r="K8" s="82">
        <f t="shared" si="0"/>
        <v>146013.698630137</v>
      </c>
      <c r="L8" s="72">
        <v>408000</v>
      </c>
      <c r="M8" s="72">
        <f>F8-L8</f>
        <v>1632000</v>
      </c>
      <c r="N8" s="72">
        <v>41946</v>
      </c>
      <c r="O8" s="55">
        <v>47953</v>
      </c>
      <c r="P8" s="84">
        <f>K8-N8</f>
        <v>104067.69863013699</v>
      </c>
      <c r="Q8" s="68" t="s">
        <v>125</v>
      </c>
    </row>
    <row r="9" spans="1:17" ht="15">
      <c r="A9" s="57" t="s">
        <v>12</v>
      </c>
      <c r="B9" s="59">
        <v>63228</v>
      </c>
      <c r="C9" s="85"/>
      <c r="D9" s="85"/>
      <c r="E9" s="59">
        <v>0</v>
      </c>
      <c r="F9" s="62">
        <v>116005</v>
      </c>
      <c r="G9" s="61">
        <v>0.125</v>
      </c>
      <c r="H9" s="68" t="s">
        <v>124</v>
      </c>
      <c r="I9" s="57">
        <v>275</v>
      </c>
      <c r="J9" s="86">
        <f>SUM(F9*G9/365*I9)</f>
        <v>10925.128424657534</v>
      </c>
      <c r="K9" s="87">
        <f t="shared" si="0"/>
        <v>10925.128424657534</v>
      </c>
      <c r="L9" s="62"/>
      <c r="M9" s="62">
        <f>F9-L9</f>
        <v>116005</v>
      </c>
      <c r="N9" s="59"/>
      <c r="O9" s="85"/>
      <c r="P9" s="83">
        <f>K9-N9</f>
        <v>10925.128424657534</v>
      </c>
      <c r="Q9" s="58"/>
    </row>
    <row r="10" spans="1:17" ht="15">
      <c r="A10" s="68"/>
      <c r="B10" s="70">
        <v>64584</v>
      </c>
      <c r="E10" s="70">
        <v>0</v>
      </c>
      <c r="F10" s="72">
        <v>778080</v>
      </c>
      <c r="G10" s="71">
        <v>0.095</v>
      </c>
      <c r="H10" s="68" t="s">
        <v>124</v>
      </c>
      <c r="I10" s="68">
        <v>275</v>
      </c>
      <c r="J10" s="81">
        <f>SUM(F10*G10/365*I10)</f>
        <v>55691.342465753434</v>
      </c>
      <c r="K10" s="82">
        <f t="shared" si="0"/>
        <v>55691.342465753434</v>
      </c>
      <c r="L10" s="72">
        <v>77808</v>
      </c>
      <c r="M10" s="72">
        <f>F10-L10</f>
        <v>700272</v>
      </c>
      <c r="N10" s="72">
        <v>16030</v>
      </c>
      <c r="P10" s="84">
        <f>K10-N10</f>
        <v>39661.342465753434</v>
      </c>
      <c r="Q10" s="69" t="s">
        <v>126</v>
      </c>
    </row>
    <row r="11" spans="1:17" ht="15">
      <c r="A11" s="63"/>
      <c r="B11" s="65"/>
      <c r="E11" s="65"/>
      <c r="F11" s="67"/>
      <c r="G11" s="66"/>
      <c r="H11" s="63"/>
      <c r="I11" s="63"/>
      <c r="J11" s="88"/>
      <c r="K11" s="89">
        <f t="shared" si="0"/>
        <v>0</v>
      </c>
      <c r="L11" s="67"/>
      <c r="M11" s="67"/>
      <c r="N11" s="65"/>
      <c r="P11" s="65"/>
      <c r="Q11" s="69"/>
    </row>
    <row r="12" spans="1:17" ht="15">
      <c r="A12" s="68" t="s">
        <v>14</v>
      </c>
      <c r="B12" s="70">
        <v>77340</v>
      </c>
      <c r="E12" s="70">
        <v>0</v>
      </c>
      <c r="F12" s="72">
        <v>636659</v>
      </c>
      <c r="G12" s="71">
        <v>0.125</v>
      </c>
      <c r="H12" s="68" t="s">
        <v>124</v>
      </c>
      <c r="I12" s="68">
        <v>275</v>
      </c>
      <c r="J12" s="81">
        <f>SUM(F12*G12/365*I12)</f>
        <v>59959.32363013698</v>
      </c>
      <c r="K12" s="82">
        <f t="shared" si="0"/>
        <v>59959.32363013698</v>
      </c>
      <c r="L12" s="72"/>
      <c r="M12" s="72">
        <f>F12-L12</f>
        <v>636659</v>
      </c>
      <c r="N12" s="72"/>
      <c r="O12" s="90"/>
      <c r="P12" s="84">
        <f>K12-N12</f>
        <v>59959.32363013698</v>
      </c>
      <c r="Q12" s="58"/>
    </row>
    <row r="13" spans="1:17" ht="15">
      <c r="A13" s="63"/>
      <c r="B13" s="65"/>
      <c r="E13" s="65"/>
      <c r="F13" s="67"/>
      <c r="G13" s="66"/>
      <c r="H13" s="63"/>
      <c r="I13" s="63"/>
      <c r="J13" s="88"/>
      <c r="K13" s="89">
        <f t="shared" si="0"/>
        <v>0</v>
      </c>
      <c r="L13" s="67"/>
      <c r="M13" s="67"/>
      <c r="N13" s="67"/>
      <c r="O13" s="91"/>
      <c r="P13" s="65"/>
      <c r="Q13" s="64"/>
    </row>
    <row r="14" spans="1:17" ht="15">
      <c r="A14" s="68" t="s">
        <v>15</v>
      </c>
      <c r="B14" s="70">
        <v>196800</v>
      </c>
      <c r="E14" s="70">
        <v>0</v>
      </c>
      <c r="F14" s="72">
        <v>592677</v>
      </c>
      <c r="G14" s="71">
        <v>0.125</v>
      </c>
      <c r="H14" s="68" t="s">
        <v>124</v>
      </c>
      <c r="I14" s="68">
        <v>275</v>
      </c>
      <c r="J14" s="81">
        <f>SUM(F14*G14/365*I14)</f>
        <v>55817.18321917808</v>
      </c>
      <c r="K14" s="82">
        <f t="shared" si="0"/>
        <v>55817.18321917808</v>
      </c>
      <c r="L14" s="72"/>
      <c r="M14" s="72">
        <f>F14-L14</f>
        <v>592677</v>
      </c>
      <c r="N14" s="72"/>
      <c r="O14" s="92"/>
      <c r="P14" s="84">
        <f>K14-N14</f>
        <v>55817.18321917808</v>
      </c>
      <c r="Q14" s="58"/>
    </row>
    <row r="15" spans="1:17" ht="15">
      <c r="A15" s="68"/>
      <c r="B15" s="70">
        <v>217984</v>
      </c>
      <c r="E15" s="70">
        <v>0</v>
      </c>
      <c r="F15" s="72">
        <v>778000</v>
      </c>
      <c r="G15" s="71">
        <v>0.095</v>
      </c>
      <c r="H15" s="68" t="s">
        <v>124</v>
      </c>
      <c r="I15" s="68">
        <v>275</v>
      </c>
      <c r="J15" s="81">
        <f>SUM(F15*G15/365*I15)</f>
        <v>55685.61643835616</v>
      </c>
      <c r="K15" s="82">
        <f t="shared" si="0"/>
        <v>55685.61643835616</v>
      </c>
      <c r="L15" s="72">
        <v>77800</v>
      </c>
      <c r="M15" s="72">
        <f>F15-L15</f>
        <v>700200</v>
      </c>
      <c r="N15" s="72">
        <v>16028</v>
      </c>
      <c r="O15" s="92"/>
      <c r="P15" s="84">
        <f>K15-N15</f>
        <v>39657.61643835616</v>
      </c>
      <c r="Q15" s="69" t="s">
        <v>126</v>
      </c>
    </row>
    <row r="16" spans="1:17" ht="15">
      <c r="A16" s="68"/>
      <c r="B16" s="70"/>
      <c r="E16" s="70"/>
      <c r="F16" s="72"/>
      <c r="G16" s="71"/>
      <c r="H16" s="68"/>
      <c r="I16" s="68"/>
      <c r="J16" s="93"/>
      <c r="K16" s="89">
        <f t="shared" si="0"/>
        <v>0</v>
      </c>
      <c r="L16" s="72"/>
      <c r="M16" s="67"/>
      <c r="N16" s="72"/>
      <c r="O16" s="92"/>
      <c r="P16" s="70"/>
      <c r="Q16" s="63"/>
    </row>
    <row r="17" spans="1:17" ht="15">
      <c r="A17" s="73" t="s">
        <v>59</v>
      </c>
      <c r="B17" s="94">
        <f>SUM(B7:B15)</f>
        <v>907700</v>
      </c>
      <c r="E17" s="94">
        <f>SUM(E7:E15)</f>
        <v>0</v>
      </c>
      <c r="F17" s="95">
        <f>SUM(F7:F15)</f>
        <v>5857905</v>
      </c>
      <c r="G17" s="76"/>
      <c r="H17" s="74"/>
      <c r="I17" s="74"/>
      <c r="J17" s="96">
        <f>SUM(J7:J15)</f>
        <v>470404.9982876712</v>
      </c>
      <c r="K17" s="97">
        <f t="shared" si="0"/>
        <v>470404.9982876712</v>
      </c>
      <c r="L17" s="98">
        <f>SUM(L7:L15)</f>
        <v>563608</v>
      </c>
      <c r="M17" s="99">
        <f>F17-L17</f>
        <v>5294297</v>
      </c>
      <c r="N17" s="98">
        <f>SUM(N7:N15)</f>
        <v>74004</v>
      </c>
      <c r="O17" s="100">
        <f>SUM(O7:O15)</f>
        <v>47953</v>
      </c>
      <c r="P17" s="99">
        <f>SUM(P7:P15)</f>
        <v>396400.99828767125</v>
      </c>
      <c r="Q17" s="101"/>
    </row>
    <row r="18" spans="11:14" ht="15">
      <c r="K18" s="102"/>
      <c r="N18" s="103"/>
    </row>
    <row r="19" ht="15">
      <c r="N19" s="104"/>
    </row>
    <row r="20" spans="8:10" ht="15">
      <c r="H20" s="105" t="s">
        <v>127</v>
      </c>
      <c r="I20" s="105"/>
      <c r="J20" s="105"/>
    </row>
    <row r="21" spans="1:17" ht="1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7" ht="15">
      <c r="A22" s="106" t="s">
        <v>15</v>
      </c>
      <c r="B22" s="106"/>
      <c r="C22" s="106"/>
      <c r="D22" s="106"/>
      <c r="E22" s="106"/>
      <c r="F22" s="107">
        <v>5857905</v>
      </c>
      <c r="G22" s="71">
        <v>0.125</v>
      </c>
      <c r="H22" s="68" t="s">
        <v>124</v>
      </c>
      <c r="I22" s="108">
        <v>275</v>
      </c>
      <c r="J22" s="109">
        <f>SUM(F22*G22/365*I22)</f>
        <v>551686.2585616438</v>
      </c>
      <c r="K22" s="107">
        <f>J22</f>
        <v>551686.2585616438</v>
      </c>
      <c r="L22" s="110">
        <v>0</v>
      </c>
      <c r="M22" s="107">
        <f>F22-L22</f>
        <v>5857905</v>
      </c>
      <c r="N22" s="110">
        <v>0</v>
      </c>
      <c r="O22" s="111"/>
      <c r="P22" s="112">
        <f>K22-N22</f>
        <v>551686.2585616438</v>
      </c>
      <c r="Q22" s="113"/>
    </row>
    <row r="23" spans="1:17" ht="1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</sheetData>
  <sheetProtection/>
  <mergeCells count="15">
    <mergeCell ref="Q3:Q6"/>
    <mergeCell ref="M2:M5"/>
    <mergeCell ref="N2:N5"/>
    <mergeCell ref="O2:O5"/>
    <mergeCell ref="P2:P5"/>
    <mergeCell ref="A1:P1"/>
    <mergeCell ref="A2:A5"/>
    <mergeCell ref="B2:B5"/>
    <mergeCell ref="E2:E5"/>
    <mergeCell ref="F2:F5"/>
    <mergeCell ref="G2:G5"/>
    <mergeCell ref="H2:H5"/>
    <mergeCell ref="I2:I5"/>
    <mergeCell ref="J2:K5"/>
    <mergeCell ref="L2:L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showGridLines="0" zoomScalePageLayoutView="0" workbookViewId="0" topLeftCell="A1">
      <selection activeCell="H9" sqref="H9"/>
    </sheetView>
  </sheetViews>
  <sheetFormatPr defaultColWidth="9.140625" defaultRowHeight="12.75"/>
  <cols>
    <col min="1" max="1" width="12.8515625" style="55" customWidth="1"/>
    <col min="2" max="2" width="11.140625" style="55" hidden="1" customWidth="1"/>
    <col min="3" max="3" width="0.13671875" style="55" hidden="1" customWidth="1"/>
    <col min="4" max="4" width="11.28125" style="55" hidden="1" customWidth="1"/>
    <col min="5" max="5" width="10.8515625" style="55" hidden="1" customWidth="1"/>
    <col min="6" max="6" width="11.7109375" style="55" customWidth="1"/>
    <col min="7" max="7" width="8.57421875" style="55" customWidth="1"/>
    <col min="8" max="8" width="23.00390625" style="55" customWidth="1"/>
    <col min="9" max="9" width="5.8515625" style="55" customWidth="1"/>
    <col min="10" max="10" width="11.421875" style="55" customWidth="1"/>
    <col min="11" max="11" width="10.140625" style="55" customWidth="1"/>
    <col min="12" max="13" width="12.28125" style="55" customWidth="1"/>
    <col min="14" max="14" width="10.421875" style="55" bestFit="1" customWidth="1"/>
    <col min="15" max="15" width="10.8515625" style="55" customWidth="1"/>
    <col min="16" max="16384" width="9.140625" style="55" customWidth="1"/>
  </cols>
  <sheetData>
    <row r="1" spans="1:16" s="54" customFormat="1" ht="24.75" customHeight="1">
      <c r="A1" s="398" t="s">
        <v>128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400"/>
    </row>
    <row r="2" spans="1:17" ht="15" customHeight="1">
      <c r="A2" s="388" t="s">
        <v>16</v>
      </c>
      <c r="B2" s="388" t="s">
        <v>86</v>
      </c>
      <c r="E2" s="388" t="s">
        <v>89</v>
      </c>
      <c r="F2" s="411" t="s">
        <v>117</v>
      </c>
      <c r="G2" s="388" t="s">
        <v>91</v>
      </c>
      <c r="H2" s="388" t="s">
        <v>92</v>
      </c>
      <c r="I2" s="388" t="s">
        <v>93</v>
      </c>
      <c r="J2" s="388" t="s">
        <v>94</v>
      </c>
      <c r="K2" s="388"/>
      <c r="L2" s="412" t="s">
        <v>118</v>
      </c>
      <c r="M2" s="412" t="s">
        <v>119</v>
      </c>
      <c r="N2" s="409" t="s">
        <v>17</v>
      </c>
      <c r="O2" s="406" t="s">
        <v>121</v>
      </c>
      <c r="P2" s="409" t="s">
        <v>122</v>
      </c>
      <c r="Q2" s="57"/>
    </row>
    <row r="3" spans="1:17" ht="14.25" customHeight="1">
      <c r="A3" s="388"/>
      <c r="B3" s="388"/>
      <c r="E3" s="388"/>
      <c r="F3" s="411"/>
      <c r="G3" s="388"/>
      <c r="H3" s="388"/>
      <c r="I3" s="388"/>
      <c r="J3" s="388"/>
      <c r="K3" s="388"/>
      <c r="L3" s="413"/>
      <c r="M3" s="413"/>
      <c r="N3" s="409"/>
      <c r="O3" s="406"/>
      <c r="P3" s="409"/>
      <c r="Q3" s="408" t="s">
        <v>123</v>
      </c>
    </row>
    <row r="4" spans="1:17" ht="14.25" customHeight="1">
      <c r="A4" s="388"/>
      <c r="B4" s="388"/>
      <c r="E4" s="388"/>
      <c r="F4" s="411"/>
      <c r="G4" s="388"/>
      <c r="H4" s="388"/>
      <c r="I4" s="388"/>
      <c r="J4" s="388"/>
      <c r="K4" s="388"/>
      <c r="L4" s="413"/>
      <c r="M4" s="413"/>
      <c r="N4" s="409"/>
      <c r="O4" s="406"/>
      <c r="P4" s="409"/>
      <c r="Q4" s="409"/>
    </row>
    <row r="5" spans="1:17" ht="30.75" customHeight="1">
      <c r="A5" s="388"/>
      <c r="B5" s="388"/>
      <c r="E5" s="388"/>
      <c r="F5" s="411"/>
      <c r="G5" s="388"/>
      <c r="H5" s="388"/>
      <c r="I5" s="388"/>
      <c r="J5" s="388"/>
      <c r="K5" s="388"/>
      <c r="L5" s="414"/>
      <c r="M5" s="414"/>
      <c r="N5" s="409"/>
      <c r="O5" s="406"/>
      <c r="P5" s="409"/>
      <c r="Q5" s="409"/>
    </row>
    <row r="6" spans="5:17" ht="15">
      <c r="E6" s="56"/>
      <c r="N6" s="56"/>
      <c r="O6" s="56"/>
      <c r="P6" s="56"/>
      <c r="Q6" s="410"/>
    </row>
    <row r="7" spans="1:17" ht="15">
      <c r="A7" s="57" t="s">
        <v>10</v>
      </c>
      <c r="B7" s="59">
        <v>29350</v>
      </c>
      <c r="E7" s="60"/>
      <c r="F7" s="59">
        <f>SUM(B7-E7)</f>
        <v>29350</v>
      </c>
      <c r="G7" s="61">
        <v>0.125</v>
      </c>
      <c r="H7" s="57" t="s">
        <v>129</v>
      </c>
      <c r="I7" s="57">
        <v>275</v>
      </c>
      <c r="J7" s="86">
        <f>SUM(F7*G7/365*I7)</f>
        <v>2764.126712328767</v>
      </c>
      <c r="K7" s="87">
        <f aca="true" t="shared" si="0" ref="K7:K23">J7</f>
        <v>2764.126712328767</v>
      </c>
      <c r="L7" s="59">
        <v>0</v>
      </c>
      <c r="M7" s="62">
        <f>F7-L7</f>
        <v>29350</v>
      </c>
      <c r="N7" s="60"/>
      <c r="O7" s="57"/>
      <c r="P7" s="83">
        <f>K7-N7</f>
        <v>2764.126712328767</v>
      </c>
      <c r="Q7" s="57"/>
    </row>
    <row r="8" spans="1:17" ht="15">
      <c r="A8" s="63"/>
      <c r="B8" s="65"/>
      <c r="E8" s="65"/>
      <c r="F8" s="65"/>
      <c r="G8" s="66"/>
      <c r="H8" s="63"/>
      <c r="I8" s="68"/>
      <c r="J8" s="88"/>
      <c r="K8" s="89">
        <f t="shared" si="0"/>
        <v>0</v>
      </c>
      <c r="L8" s="65"/>
      <c r="M8" s="67"/>
      <c r="N8" s="65"/>
      <c r="O8" s="63"/>
      <c r="P8" s="65"/>
      <c r="Q8" s="63"/>
    </row>
    <row r="9" spans="1:17" ht="15">
      <c r="A9" s="68" t="s">
        <v>11</v>
      </c>
      <c r="B9" s="70">
        <v>64204</v>
      </c>
      <c r="E9" s="70">
        <v>0</v>
      </c>
      <c r="F9" s="70">
        <f>SUM(B9-E9)</f>
        <v>64204</v>
      </c>
      <c r="G9" s="71">
        <v>0.125</v>
      </c>
      <c r="H9" s="68" t="s">
        <v>129</v>
      </c>
      <c r="I9" s="57">
        <v>275</v>
      </c>
      <c r="J9" s="81">
        <f>SUM(F9*G9/365*I9)</f>
        <v>6046.609589041096</v>
      </c>
      <c r="K9" s="82">
        <f t="shared" si="0"/>
        <v>6046.609589041096</v>
      </c>
      <c r="L9" s="70">
        <v>0</v>
      </c>
      <c r="M9" s="62">
        <f>F9-L9</f>
        <v>64204</v>
      </c>
      <c r="N9" s="70"/>
      <c r="P9" s="83">
        <f>K9-N9</f>
        <v>6046.609589041096</v>
      </c>
      <c r="Q9" s="57"/>
    </row>
    <row r="10" spans="1:17" ht="15">
      <c r="A10" s="68"/>
      <c r="B10" s="70">
        <v>223560</v>
      </c>
      <c r="E10" s="70">
        <v>0</v>
      </c>
      <c r="F10" s="70">
        <f>SUM(B10-E10)</f>
        <v>223560</v>
      </c>
      <c r="G10" s="71">
        <v>0.125</v>
      </c>
      <c r="H10" s="68" t="s">
        <v>129</v>
      </c>
      <c r="I10" s="68">
        <v>275</v>
      </c>
      <c r="J10" s="81">
        <f>SUM(F10*G10/365*I10)</f>
        <v>21054.45205479452</v>
      </c>
      <c r="K10" s="82">
        <f t="shared" si="0"/>
        <v>21054.45205479452</v>
      </c>
      <c r="L10" s="70">
        <v>0</v>
      </c>
      <c r="M10" s="72">
        <f>F10-L10</f>
        <v>223560</v>
      </c>
      <c r="N10" s="70"/>
      <c r="P10" s="84">
        <f>K10-N10</f>
        <v>21054.45205479452</v>
      </c>
      <c r="Q10" s="68"/>
    </row>
    <row r="11" spans="1:17" ht="15">
      <c r="A11" s="68"/>
      <c r="B11" s="70">
        <v>211894</v>
      </c>
      <c r="E11" s="70">
        <v>0</v>
      </c>
      <c r="F11" s="70">
        <f>SUM(B11-E11)</f>
        <v>211894</v>
      </c>
      <c r="G11" s="71">
        <v>0.125</v>
      </c>
      <c r="H11" s="68" t="s">
        <v>129</v>
      </c>
      <c r="I11" s="68">
        <v>275</v>
      </c>
      <c r="J11" s="81">
        <f>SUM(F11*G11/365*I11)</f>
        <v>19955.770547945205</v>
      </c>
      <c r="K11" s="82">
        <f t="shared" si="0"/>
        <v>19955.770547945205</v>
      </c>
      <c r="L11" s="70">
        <v>52974</v>
      </c>
      <c r="M11" s="72">
        <f>F11-L11</f>
        <v>158920</v>
      </c>
      <c r="N11" s="70">
        <v>11175</v>
      </c>
      <c r="O11" s="114">
        <v>4615</v>
      </c>
      <c r="P11" s="84">
        <f>K11-N11</f>
        <v>8780.770547945205</v>
      </c>
      <c r="Q11" s="69" t="s">
        <v>130</v>
      </c>
    </row>
    <row r="12" spans="1:17" ht="15">
      <c r="A12" s="63"/>
      <c r="B12" s="65"/>
      <c r="E12" s="65"/>
      <c r="F12" s="65"/>
      <c r="G12" s="66"/>
      <c r="H12" s="63"/>
      <c r="I12" s="63"/>
      <c r="J12" s="88"/>
      <c r="K12" s="89">
        <f t="shared" si="0"/>
        <v>0</v>
      </c>
      <c r="L12" s="65"/>
      <c r="M12" s="67"/>
      <c r="N12" s="65"/>
      <c r="O12" s="63"/>
      <c r="P12" s="65"/>
      <c r="Q12" s="115"/>
    </row>
    <row r="13" spans="1:17" ht="15">
      <c r="A13" s="68" t="s">
        <v>12</v>
      </c>
      <c r="B13" s="70">
        <v>63228</v>
      </c>
      <c r="E13" s="70">
        <v>0</v>
      </c>
      <c r="F13" s="70">
        <f>SUM(B13-E13)</f>
        <v>63228</v>
      </c>
      <c r="G13" s="71">
        <v>0.125</v>
      </c>
      <c r="H13" s="68" t="s">
        <v>129</v>
      </c>
      <c r="I13" s="68">
        <v>275</v>
      </c>
      <c r="J13" s="81">
        <f>SUM(F13*G13/365*I13)</f>
        <v>5954.691780821918</v>
      </c>
      <c r="K13" s="82">
        <f t="shared" si="0"/>
        <v>5954.691780821918</v>
      </c>
      <c r="L13" s="70"/>
      <c r="M13" s="72">
        <f>F13-L13</f>
        <v>63228</v>
      </c>
      <c r="N13" s="70"/>
      <c r="P13" s="84">
        <f>K13-N13</f>
        <v>5954.691780821918</v>
      </c>
      <c r="Q13" s="58"/>
    </row>
    <row r="14" spans="1:17" ht="15">
      <c r="A14" s="68"/>
      <c r="B14" s="70">
        <v>64584</v>
      </c>
      <c r="E14" s="70">
        <v>0</v>
      </c>
      <c r="F14" s="70">
        <f>SUM(B14-E14)</f>
        <v>64584</v>
      </c>
      <c r="G14" s="71">
        <v>0.125</v>
      </c>
      <c r="H14" s="68" t="s">
        <v>129</v>
      </c>
      <c r="I14" s="68">
        <v>275</v>
      </c>
      <c r="J14" s="81">
        <f>SUM(F14*G14/365*I14)</f>
        <v>6082.397260273973</v>
      </c>
      <c r="K14" s="82">
        <f t="shared" si="0"/>
        <v>6082.397260273973</v>
      </c>
      <c r="L14" s="70"/>
      <c r="M14" s="72">
        <f>F14-L14</f>
        <v>64584</v>
      </c>
      <c r="N14" s="70"/>
      <c r="P14" s="84">
        <f>K14-N14</f>
        <v>6082.397260273973</v>
      </c>
      <c r="Q14" s="69"/>
    </row>
    <row r="15" spans="1:17" ht="15">
      <c r="A15" s="68"/>
      <c r="B15" s="70">
        <v>339200</v>
      </c>
      <c r="E15" s="70">
        <v>0</v>
      </c>
      <c r="F15" s="70">
        <f>SUM(B15-E15)</f>
        <v>339200</v>
      </c>
      <c r="G15" s="71">
        <v>0.125</v>
      </c>
      <c r="H15" s="68" t="s">
        <v>129</v>
      </c>
      <c r="I15" s="68">
        <v>275</v>
      </c>
      <c r="J15" s="81">
        <f>SUM(F15*G15/365*I15)</f>
        <v>31945.20547945205</v>
      </c>
      <c r="K15" s="82">
        <f t="shared" si="0"/>
        <v>31945.20547945205</v>
      </c>
      <c r="L15" s="70">
        <v>84800</v>
      </c>
      <c r="M15" s="72">
        <f>F15-L15</f>
        <v>254400</v>
      </c>
      <c r="N15" s="70">
        <v>6430</v>
      </c>
      <c r="O15" s="114">
        <v>-12232</v>
      </c>
      <c r="P15" s="84">
        <f>K15-N15</f>
        <v>25515.20547945205</v>
      </c>
      <c r="Q15" s="69" t="s">
        <v>131</v>
      </c>
    </row>
    <row r="16" spans="1:17" ht="15">
      <c r="A16" s="63"/>
      <c r="B16" s="65"/>
      <c r="E16" s="65"/>
      <c r="F16" s="65"/>
      <c r="G16" s="66"/>
      <c r="H16" s="63"/>
      <c r="I16" s="63"/>
      <c r="J16" s="88"/>
      <c r="K16" s="89">
        <f t="shared" si="0"/>
        <v>0</v>
      </c>
      <c r="L16" s="65"/>
      <c r="M16" s="67"/>
      <c r="N16" s="65"/>
      <c r="P16" s="65"/>
      <c r="Q16" s="69"/>
    </row>
    <row r="17" spans="1:17" ht="15">
      <c r="A17" s="68" t="s">
        <v>13</v>
      </c>
      <c r="B17" s="70">
        <v>77340</v>
      </c>
      <c r="E17" s="70">
        <v>0</v>
      </c>
      <c r="F17" s="70">
        <f>SUM(B17-E17)</f>
        <v>77340</v>
      </c>
      <c r="G17" s="71">
        <v>0.125</v>
      </c>
      <c r="H17" s="68" t="s">
        <v>129</v>
      </c>
      <c r="I17" s="68">
        <v>275</v>
      </c>
      <c r="J17" s="81">
        <f>SUM(F17*G17/365*I17)</f>
        <v>7283.732876712329</v>
      </c>
      <c r="K17" s="82">
        <f t="shared" si="0"/>
        <v>7283.732876712329</v>
      </c>
      <c r="L17" s="70">
        <v>19334</v>
      </c>
      <c r="M17" s="72">
        <f>F17-L17</f>
        <v>58006</v>
      </c>
      <c r="N17" s="70">
        <v>4477</v>
      </c>
      <c r="O17" s="116">
        <v>1558</v>
      </c>
      <c r="P17" s="84">
        <f>K17-N17</f>
        <v>2806.732876712329</v>
      </c>
      <c r="Q17" s="58" t="s">
        <v>132</v>
      </c>
    </row>
    <row r="18" spans="1:17" ht="15">
      <c r="A18" s="63"/>
      <c r="B18" s="65"/>
      <c r="E18" s="65"/>
      <c r="F18" s="65"/>
      <c r="G18" s="66"/>
      <c r="H18" s="63"/>
      <c r="I18" s="63"/>
      <c r="J18" s="88"/>
      <c r="K18" s="89">
        <f t="shared" si="0"/>
        <v>0</v>
      </c>
      <c r="L18" s="65"/>
      <c r="M18" s="67"/>
      <c r="N18" s="65"/>
      <c r="O18" s="63"/>
      <c r="P18" s="65"/>
      <c r="Q18" s="64"/>
    </row>
    <row r="19" spans="1:17" ht="15">
      <c r="A19" s="68" t="s">
        <v>15</v>
      </c>
      <c r="B19" s="70">
        <v>196800</v>
      </c>
      <c r="E19" s="70">
        <v>0</v>
      </c>
      <c r="F19" s="70">
        <f>SUM(B19-E19)</f>
        <v>196800</v>
      </c>
      <c r="G19" s="71">
        <v>0.125</v>
      </c>
      <c r="H19" s="68" t="s">
        <v>129</v>
      </c>
      <c r="I19" s="68">
        <v>275</v>
      </c>
      <c r="J19" s="81">
        <f>SUM(F19*G19/365*I19)</f>
        <v>18534.246575342466</v>
      </c>
      <c r="K19" s="82">
        <f t="shared" si="0"/>
        <v>18534.246575342466</v>
      </c>
      <c r="L19" s="70">
        <v>65600</v>
      </c>
      <c r="M19" s="72">
        <f>F19-L19</f>
        <v>131200</v>
      </c>
      <c r="N19" s="70">
        <v>1527</v>
      </c>
      <c r="O19" s="114">
        <v>-4327</v>
      </c>
      <c r="P19" s="84">
        <f>K19-N19</f>
        <v>17007.246575342466</v>
      </c>
      <c r="Q19" s="58" t="s">
        <v>133</v>
      </c>
    </row>
    <row r="20" spans="1:17" ht="15">
      <c r="A20" s="68"/>
      <c r="B20" s="70">
        <v>217984</v>
      </c>
      <c r="E20" s="70">
        <v>0</v>
      </c>
      <c r="F20" s="70">
        <f>SUM(B20-E20)</f>
        <v>217984</v>
      </c>
      <c r="G20" s="71">
        <v>0.125</v>
      </c>
      <c r="H20" s="68" t="s">
        <v>129</v>
      </c>
      <c r="I20" s="68">
        <v>275</v>
      </c>
      <c r="J20" s="81">
        <f>SUM(F20*G20/365*I20)</f>
        <v>20529.315068493153</v>
      </c>
      <c r="K20" s="82">
        <f t="shared" si="0"/>
        <v>20529.315068493153</v>
      </c>
      <c r="L20" s="70">
        <v>54496</v>
      </c>
      <c r="M20" s="72">
        <f>F20-L20</f>
        <v>163488</v>
      </c>
      <c r="N20" s="70">
        <v>4063</v>
      </c>
      <c r="O20" s="114">
        <v>-8380</v>
      </c>
      <c r="P20" s="84">
        <f>K20-N20</f>
        <v>16466.315068493153</v>
      </c>
      <c r="Q20" s="69" t="s">
        <v>134</v>
      </c>
    </row>
    <row r="21" spans="1:17" ht="15">
      <c r="A21" s="68"/>
      <c r="B21" s="70">
        <v>153600</v>
      </c>
      <c r="E21" s="70">
        <v>0</v>
      </c>
      <c r="F21" s="70">
        <f>SUM(B21-E21)</f>
        <v>153600</v>
      </c>
      <c r="G21" s="71">
        <v>0.125</v>
      </c>
      <c r="H21" s="68" t="s">
        <v>129</v>
      </c>
      <c r="I21" s="68">
        <v>275</v>
      </c>
      <c r="J21" s="81">
        <f>SUM(F21*G21/365*I21)</f>
        <v>14465.753424657534</v>
      </c>
      <c r="K21" s="82">
        <f t="shared" si="0"/>
        <v>14465.753424657534</v>
      </c>
      <c r="L21" s="70">
        <v>38400</v>
      </c>
      <c r="M21" s="72">
        <f>F21-L21</f>
        <v>115200</v>
      </c>
      <c r="N21" s="70"/>
      <c r="P21" s="84">
        <f>K21-N21</f>
        <v>14465.753424657534</v>
      </c>
      <c r="Q21" s="68" t="s">
        <v>135</v>
      </c>
    </row>
    <row r="22" spans="1:17" ht="15">
      <c r="A22" s="68"/>
      <c r="B22" s="70"/>
      <c r="E22" s="70"/>
      <c r="F22" s="70"/>
      <c r="G22" s="71"/>
      <c r="H22" s="68"/>
      <c r="I22" s="68"/>
      <c r="J22" s="93"/>
      <c r="K22" s="89">
        <f t="shared" si="0"/>
        <v>0</v>
      </c>
      <c r="L22" s="68"/>
      <c r="M22" s="67"/>
      <c r="N22" s="70"/>
      <c r="P22" s="70"/>
      <c r="Q22" s="63"/>
    </row>
    <row r="23" spans="1:17" ht="15">
      <c r="A23" s="73" t="s">
        <v>59</v>
      </c>
      <c r="B23" s="94">
        <f>SUM(B7:B21)</f>
        <v>1641744</v>
      </c>
      <c r="E23" s="94">
        <f>SUM(E7:E21)</f>
        <v>0</v>
      </c>
      <c r="F23" s="94">
        <f>SUM(F7:F21)</f>
        <v>1641744</v>
      </c>
      <c r="G23" s="76"/>
      <c r="H23" s="74"/>
      <c r="I23" s="74"/>
      <c r="J23" s="96">
        <f>SUM(J7:J21)</f>
        <v>154616.301369863</v>
      </c>
      <c r="K23" s="97">
        <f t="shared" si="0"/>
        <v>154616.301369863</v>
      </c>
      <c r="L23" s="94">
        <f>SUM(L7:L21)</f>
        <v>315604</v>
      </c>
      <c r="M23" s="95">
        <f>F23-L23</f>
        <v>1326140</v>
      </c>
      <c r="N23" s="94">
        <f>SUM(N7:N21)</f>
        <v>27672</v>
      </c>
      <c r="O23" s="94">
        <f>SUM(O7:O21)</f>
        <v>-18766</v>
      </c>
      <c r="P23" s="95">
        <f>SUM(P7:P21)</f>
        <v>126944.30136986301</v>
      </c>
      <c r="Q23" s="101"/>
    </row>
    <row r="24" spans="11:14" ht="15">
      <c r="K24" s="102"/>
      <c r="N24" s="103"/>
    </row>
    <row r="25" ht="15">
      <c r="N25" s="104"/>
    </row>
  </sheetData>
  <sheetProtection/>
  <mergeCells count="15">
    <mergeCell ref="A1:P1"/>
    <mergeCell ref="N2:N5"/>
    <mergeCell ref="O2:O5"/>
    <mergeCell ref="A2:A5"/>
    <mergeCell ref="B2:B5"/>
    <mergeCell ref="Q3:Q6"/>
    <mergeCell ref="F2:F5"/>
    <mergeCell ref="E2:E5"/>
    <mergeCell ref="J2:K5"/>
    <mergeCell ref="G2:G5"/>
    <mergeCell ref="H2:H5"/>
    <mergeCell ref="I2:I5"/>
    <mergeCell ref="P2:P5"/>
    <mergeCell ref="L2:L5"/>
    <mergeCell ref="M2:M5"/>
  </mergeCells>
  <printOptions/>
  <pageMargins left="0.5" right="0.25" top="1" bottom="0.5" header="0.25" footer="0.25"/>
  <pageSetup fitToHeight="1" fitToWidth="1" horizontalDpi="120" verticalDpi="120" orientation="landscape" paperSize="9" scale="95" r:id="rId1"/>
  <headerFooter alignWithMargins="0">
    <oddHeader>&amp;C&amp;"Times New Roman,Bold"&amp;12KOTHARI PLANTATIONS &amp;&amp; INDUSTRIESLIMITED
&amp;UDetails of Hire Purchase Account with TEA BOARD as on 31.03.2003</oddHeader>
    <oddFooter>&amp;L&amp;"Times New Roman,Regular"&amp;8&amp;F&amp;C&amp;"Times New Roman,Regular"&amp;8&amp;P&amp;R&amp;"Times New Roman,Regular"&amp;8&amp;A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Debasis Roy</dc:creator>
  <cp:keywords/>
  <dc:description/>
  <cp:lastModifiedBy>Owner</cp:lastModifiedBy>
  <cp:lastPrinted>2014-08-09T10:23:59Z</cp:lastPrinted>
  <dcterms:created xsi:type="dcterms:W3CDTF">2001-10-16T11:42:05Z</dcterms:created>
  <dcterms:modified xsi:type="dcterms:W3CDTF">2014-08-12T07:15:17Z</dcterms:modified>
  <cp:category/>
  <cp:version/>
  <cp:contentType/>
  <cp:contentStatus/>
</cp:coreProperties>
</file>